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01.03.2018" sheetId="1" state="visible" r:id="rId2"/>
  </sheets>
  <definedNames>
    <definedName function="false" hidden="false" name="Excel_BuiltIn__FilterDatabase_1" vbProcedure="false">'01.03.2018'!$A$5:$E$5</definedName>
    <definedName function="false" hidden="false" name="_xlnm.Print_Titles_1" vbProcedure="false">'01.03.2018'!$5:$5</definedName>
    <definedName function="false" hidden="false" name="__shared_1_0_0" vbProcedure="false">#ССЫЛ!/#ССЫЛ!*100</definedName>
    <definedName function="false" hidden="false" name="__shared_1_0_1" vbProcedure="false">#ССЫЛ!/#ССЫЛ!*100</definedName>
    <definedName function="false" hidden="false" name="__shared_1_0_2" vbProcedure="false">#ССЫЛ!/#ССЫЛ!*100</definedName>
    <definedName function="false" hidden="false" name="__shared_1_0_3" vbProcedure="false">#ССЫЛ!/#ССЫЛ!*100</definedName>
    <definedName function="false" hidden="false" name="__shared_1_0_4" vbProcedure="false">A2</definedName>
    <definedName function="false" hidden="false" name="__shared_1_0_5" vbProcedure="false">#ССЫЛ!/#ССЫЛ!*100</definedName>
    <definedName function="false" hidden="false" name="__shared_1_0_6" vbProcedure="false">#ССЫЛ!/#ССЫЛ!*100</definedName>
    <definedName function="false" hidden="false" name="__shared_1_0_7" vbProcedure="false">#ССЫЛ!/#ССЫЛ!*100</definedName>
    <definedName function="false" hidden="false" name="__shared_1_0_8" vbProcedure="false">#ССЫЛ!/#ССЫЛ!*100</definedName>
    <definedName function="false" hidden="false" name="__shared_1_0_9" vbProcedure="false">#ССЫЛ!/#ССЫЛ!*100</definedName>
    <definedName function="false" hidden="false" name="__shared_1_0_10" vbProcedure="false">#ССЫЛ!/#ССЫЛ!*100</definedName>
    <definedName function="false" hidden="false" name="__shared_1_0_11" vbProcedure="false">#ССЫЛ!/#ССЫЛ!*100</definedName>
    <definedName function="false" hidden="false" name="__shared_1_0_12" vbProcedure="false">#ССЫЛ!/#ССЫЛ!*100</definedName>
    <definedName function="false" hidden="false" name="__shared_1_0_13" vbProcedure="false">#ССЫЛ!/#ССЫЛ!*100</definedName>
    <definedName function="false" hidden="false" name="__shared_1_0_14" vbProcedure="false">A2</definedName>
    <definedName function="false" hidden="false" name="__shared_1_0_15" vbProcedure="false">#ССЫЛ!/#ССЫЛ!*100</definedName>
    <definedName function="false" hidden="false" name="__shared_1_0_16" vbProcedure="false">A2+A4+A5+A3</definedName>
    <definedName function="false" hidden="false" name="__shared_1_0_17" vbProcedure="false">#ССЫЛ!/#ССЫЛ!*100</definedName>
    <definedName function="false" hidden="false" name="__shared_1_0_18" vbProcedure="false">#ССЫЛ!/#ССЫЛ!*100</definedName>
    <definedName function="false" hidden="false" name="__shared_1_0_19" vbProcedure="false">#ССЫЛ!/#ССЫЛ!*100</definedName>
    <definedName function="false" hidden="false" name="__shared_1_0_20" vbProcedure="false">A2</definedName>
    <definedName function="false" hidden="false" name="__shared_1_0_21" vbProcedure="false">A2</definedName>
  </definedNames>
  <calcPr iterateCount="100" refMode="A1" iterate="false" iterateDelta="0.0001"/>
</workbook>
</file>

<file path=xl/sharedStrings.xml><?xml version="1.0" encoding="utf-8"?>
<sst xmlns="http://schemas.openxmlformats.org/spreadsheetml/2006/main" count="345" uniqueCount="339">
  <si>
    <t>Сводка</t>
  </si>
  <si>
    <t>об исполнении  бюджета  Малосердобинского  района  на  01.07.2018 г.</t>
  </si>
  <si>
    <t>(тыс. рублей)</t>
  </si>
  <si>
    <t>Наименование показателя</t>
  </si>
  <si>
    <t>Код дохода по КД</t>
  </si>
  <si>
    <t>Уточненный план                        на 2018год</t>
  </si>
  <si>
    <t> план                на янв-июнь 2018 год</t>
  </si>
  <si>
    <t>Исполнено на     01.07.2018г</t>
  </si>
  <si>
    <t>%   исполнения к году</t>
  </si>
  <si>
    <t>% исполнения к плану янв-июню 2018 года</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</si>
  <si>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</si>
  <si>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</si>
  <si>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</si>
  <si>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</si>
  <si>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</si>
  <si>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</si>
  <si>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</si>
  <si>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</si>
  <si>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</si>
  <si>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</si>
  <si>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</si>
  <si>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</si>
  <si>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</si>
  <si>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</si>
  <si>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</si>
  <si>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</si>
  <si>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</si>
  <si>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</si>
  <si>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</si>
  <si>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</si>
  <si>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</si>
  <si>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</si>
  <si>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</si>
  <si>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</si>
  <si>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</si>
  <si>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</si>
  <si>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</si>
  <si>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</si>
  <si>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</si>
  <si>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</si>
  <si>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</si>
  <si>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</si>
  <si>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</si>
  <si>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</si>
  <si>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</si>
  <si>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</si>
  <si>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</si>
  <si>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</si>
  <si>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</si>
  <si>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</si>
  <si>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</si>
  <si>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000 1 13 02995 05 0000 130 </t>
  </si>
  <si>
    <t>ДОХОДЫ ОТ ПРОДАЖИ МАТЕРИАЛЬНЫХ И НЕМАТЕРИАЛЬНЫХ АКТИВОВ</t>
  </si>
  <si>
    <t>000 1 14 00000 00 0000 000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</si>
  <si>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</si>
  <si>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</si>
  <si>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</si>
  <si>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</si>
  <si>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</si>
  <si>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</si>
  <si>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</si>
  <si>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</si>
  <si>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</si>
  <si>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</si>
  <si>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</si>
  <si>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</si>
  <si>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</si>
  <si>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</si>
  <si>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</si>
  <si>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</si>
  <si>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</si>
  <si>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</si>
  <si>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</si>
  <si>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</si>
  <si>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Субсидии бюджетам на реализацию федеральных  целевых программ </t>
  </si>
  <si>
    <t>000 2 02 02051 00 0000 151</t>
  </si>
  <si>
    <t>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</si>
  <si>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</si>
  <si>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</si>
  <si>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</si>
  <si>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</si>
  <si>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</si>
  <si>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</si>
  <si>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</si>
  <si>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</si>
  <si>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</si>
  <si>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000 2 02 20000 00 0000 151</t>
  </si>
  <si>
    <t>Субсидии бюджетам муниципальных районов на реализацию федеральных целевых программ</t>
  </si>
  <si>
    <t>000 2 02 20051 00 0000 151</t>
  </si>
  <si>
    <t>Субсидии бюджетам муниципальных районов на реализацию мероприятий по обеспечению жильем молодых семей </t>
  </si>
  <si>
    <t>000 2 02 25497 00 000 151 </t>
  </si>
  <si>
    <t>000 2 02 29999 00 0000 151</t>
  </si>
  <si>
    <t>000 2 02 29999 05 0000 151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</si>
  <si>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</si>
  <si>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000 2 02 29999 05 9205 151</t>
  </si>
  <si>
    <t>Прочие субсидии бюджетам муниципальных районов на капитальный ремонт муниципальных общеобразовательных организаций</t>
  </si>
  <si>
    <t>000 2 02 29999 05 9206 151</t>
  </si>
  <si>
    <t>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</si>
  <si>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000 2 02 29999 05 9210 151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</si>
  <si>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</si>
  <si>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000 2 02 29999 05 9224 151 </t>
  </si>
  <si>
    <t>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</si>
  <si>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000 2 02 29999 05 9290151 </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</si>
  <si>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</si>
  <si>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</si>
  <si>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</si>
  <si>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</si>
  <si>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</si>
  <si>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</si>
  <si>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</si>
  <si>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</si>
  <si>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</si>
  <si>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</si>
  <si>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</si>
  <si>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</si>
  <si>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</si>
  <si>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</si>
  <si>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</si>
  <si>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</si>
  <si>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</si>
  <si>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</si>
  <si>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исполнение государственных полномочий в сфере организации отдыха и оздоровления детей</t>
  </si>
  <si>
    <t>000 2 02 30024 04 9309 151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</si>
  <si>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</si>
  <si>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000 2 02 30024 05 9310 151 </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</si>
  <si>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</si>
  <si>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000 2 02 30024 05 9311 151 </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</si>
  <si>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</si>
  <si>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000 2 02 30024 05 9312 151 </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</si>
  <si>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</si>
  <si>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</si>
  <si>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</si>
  <si>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</si>
  <si>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</si>
  <si>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</si>
  <si>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</si>
  <si>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</si>
  <si>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</si>
  <si>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</si>
  <si>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</si>
  <si>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</si>
  <si>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</si>
  <si>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</si>
  <si>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</si>
  <si>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</si>
  <si>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</si>
  <si>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</si>
  <si>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</si>
  <si>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</si>
  <si>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</si>
  <si>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</si>
  <si>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</si>
  <si>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</si>
  <si>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</si>
  <si>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</si>
  <si>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</si>
  <si>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</si>
  <si>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</si>
  <si>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</si>
  <si>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</si>
  <si>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</si>
  <si>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</si>
  <si>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</si>
  <si>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</si>
  <si>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</si>
  <si>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</si>
  <si>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</si>
  <si>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</si>
  <si>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</si>
  <si>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</si>
  <si>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</si>
  <si>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</si>
  <si>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</si>
  <si>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</si>
  <si>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</si>
  <si>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</si>
  <si>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</si>
  <si>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</si>
  <si>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000 2 02 35082 05 0000 151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</si>
  <si>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</si>
  <si>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000 2 02 35084 05 9335 151 </t>
  </si>
  <si>
    <t>000 2 02 35084 05 9604 151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</si>
  <si>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</si>
  <si>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</si>
  <si>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</si>
  <si>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000 2 02 35120 05 0000 151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</si>
  <si>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</si>
  <si>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</si>
  <si>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</si>
  <si>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000 2 02 35380 05 000 151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</si>
  <si>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</si>
  <si>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</si>
  <si>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ИНЫЕ МЕЖБЮДЖЕТНЫЕ ТРАНСФЕРТЫ</t>
  </si>
  <si>
    <t>000 2 02 40000 00 0000 151</t>
  </si>
  <si>
    <t>Прочие межбюджетные трансферты бюджетам муниципальных районов</t>
  </si>
  <si>
    <t>000 2 02 49999 05 0000 151</t>
  </si>
  <si>
    <t> ПРОЧИЕ БЕЗВОЗМЕЗДНЫЕ ПОСТУПЛЕНИЯ</t>
  </si>
  <si>
    <t>000 2 07 0000 00 0000 180 </t>
  </si>
  <si>
    <t>Прочие безвозмездные поступления в бюджеты муниципальных районов</t>
  </si>
  <si>
    <t>000 2 07 05030 05 0000 180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</si>
  <si>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 ИМЕЮЩИХ ЦЕЛЕВОЕ НАЗНАЧЕНИЕ,ПРОШЛЫХ ЛЕТ</t>
  </si>
  <si>
    <t>000 2 18 00000 00 0000 000</t>
  </si>
  <si>
    <t>Доходы бюджетов муниципальных районов от возврата прочих остатков субсидий, субвенций и иных межбюджетных трансфертов,имеющих целевое назначение,прошлых лет из бюджетов поселений</t>
  </si>
  <si>
    <t>000 2 18 60010 05 0000 000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</si>
  <si>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</si>
  <si>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</si>
  <si>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</si>
  <si>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</si>
  <si>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</si>
  <si>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</si>
  <si>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</si>
  <si>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</si>
  <si>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</si>
  <si>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000 2 19 60010 05 6220 151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</si>
  <si>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</si>
  <si>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</si>
  <si>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</si>
  <si>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</si>
  <si>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</si>
  <si>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</si>
  <si>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</si>
  <si>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</si>
  <si>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</si>
  <si>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</si>
  <si>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</si>
  <si>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</si>
  <si>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</si>
  <si>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</si>
  <si>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</si>
  <si>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</si>
  <si>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</si>
  <si>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</si>
  <si>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</si>
  <si>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</si>
  <si>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</si>
  <si>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</si>
  <si>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</si>
  <si>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</si>
  <si>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</si>
  <si>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</si>
  <si>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</si>
  <si>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</si>
  <si>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</si>
  <si>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</si>
  <si>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</si>
  <si>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</si>
  <si>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</si>
  <si>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</si>
  <si>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</si>
  <si>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</si>
  <si>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</si>
  <si>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</si>
  <si>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</si>
  <si>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</si>
  <si>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</si>
  <si>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</si>
  <si>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</si>
  <si>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</si>
  <si>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</si>
  <si>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</si>
  <si>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</si>
  <si>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</si>
  <si>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</si>
  <si>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</si>
  <si>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</si>
  <si>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</si>
  <si>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</si>
  <si>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</si>
  <si>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</si>
  <si>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</si>
  <si>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</si>
  <si>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</si>
  <si>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</si>
  <si>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</si>
  <si>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</si>
  <si>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</si>
  <si>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</si>
  <si>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</si>
  <si>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</si>
  <si>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</si>
  <si>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</si>
  <si>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</si>
  <si>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</si>
  <si>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</si>
  <si>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</si>
  <si>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</si>
  <si>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</si>
  <si>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Другие вопросы  в области физической культуры и спорта </t>
  </si>
  <si>
    <t>1105</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</si>
  <si>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</si>
  <si>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</si>
  <si>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</si>
  <si>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</si>
  <si>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</si>
  <si>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</si>
  <si>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</si>
  <si>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</si>
  <si>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</si>
  <si>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</si>
  <si>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</si>
  <si>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</si>
  <si>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</si>
  <si>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</si>
  <si>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</si>
  <si>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</si>
  <si>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</si>
  <si>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</si>
  <si>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</si>
  <si>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</si>
  <si>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</si>
  <si>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</si>
  <si>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</si>
  <si>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</si>
  <si>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</si>
  <si>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</si>
  <si>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</si>
  <si>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</si>
  <si>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</si>
  <si>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</si>
  <si>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</si>
  <si>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</si>
  <si>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</si>
  <si>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Уменьшение прочих остатков денежных средств бюджетов </t>
  </si>
  <si>
    <t>000 01 05 02 00 00 0000 600</t>
  </si>
  <si>
    <t>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</si>
  <si>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</si>
  <si>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</si>
  <si>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</si>
  <si>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</si>
  <si>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</si>
  <si>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</si>
  <si>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</si>
  <si>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</si>
  <si>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</si>
  <si>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</si>
  <si>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</si>
  <si>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Начальник  Управления финансов администрации  Малосердобинского района</t>
  </si>
  <si>
    <t>_____________________</t>
  </si>
  <si>
    <t>Л.В. Финаева</t>
  </si>
</sst>
</file>

<file path=xl/styles.xml><?xml version="1.0" encoding="utf-8"?>
<styleSheet xmlns="http://schemas.openxmlformats.org/spreadsheetml/2006/main">
  <numFmts count="6">
    <numFmt formatCode="GENERAL" numFmtId="164"/>
    <numFmt formatCode="@" numFmtId="165"/>
    <numFmt formatCode="#,##0.00" numFmtId="166"/>
    <numFmt formatCode="#,##0.0" numFmtId="167"/>
    <numFmt formatCode="000000" numFmtId="168"/>
    <numFmt formatCode="?" numFmtId="169"/>
  </numFmts>
  <fonts count="18">
    <font>
      <name val="SimSun"/>
      <charset val="204"/>
      <family val="2"/>
      <sz val="10"/>
    </font>
    <font>
      <name val="Arial"/>
      <charset val="204"/>
      <family val="0"/>
      <sz val="10"/>
    </font>
    <font>
      <name val="Arial"/>
      <charset val="204"/>
      <family val="0"/>
      <sz val="10"/>
    </font>
    <font>
      <name val="Arial"/>
      <charset val="204"/>
      <family val="0"/>
      <sz val="10"/>
    </font>
    <font>
      <name val="Arial Cyr"/>
      <charset val="204"/>
      <family val="2"/>
      <sz val="10"/>
    </font>
    <font>
      <name val="Arial Cyr"/>
      <charset val="204"/>
      <family val="2"/>
      <b val="true"/>
      <sz val="10"/>
    </font>
    <font>
      <name val="Arial Cyr"/>
      <charset val="204"/>
      <family val="2"/>
      <i val="true"/>
      <color rgb="00808080"/>
      <sz val="8"/>
    </font>
    <font>
      <name val="Arial Cyr"/>
      <charset val="204"/>
      <family val="2"/>
      <color rgb="00333399"/>
      <sz val="10"/>
    </font>
    <font>
      <name val="Arial Cyr"/>
      <charset val="204"/>
      <family val="2"/>
      <sz val="9"/>
    </font>
    <font>
      <name val="Constantia"/>
      <charset val="204"/>
      <family val="1"/>
      <b val="true"/>
      <sz val="16"/>
    </font>
    <font>
      <name val="Times New Roman"/>
      <charset val="204"/>
      <family val="1"/>
      <b val="true"/>
      <sz val="9"/>
    </font>
    <font>
      <name val="Times New Roman"/>
      <charset val="204"/>
      <family val="1"/>
      <b val="true"/>
      <sz val="12"/>
    </font>
    <font>
      <name val="Arial Cyr"/>
      <charset val="204"/>
      <family val="2"/>
      <b val="true"/>
      <sz val="9"/>
    </font>
    <font>
      <name val="Times New Roman"/>
      <charset val="204"/>
      <family val="1"/>
      <sz val="12"/>
    </font>
    <font>
      <name val="Times New Roman"/>
      <charset val="204"/>
      <family val="1"/>
      <color rgb="00000000"/>
      <sz val="12"/>
    </font>
    <font>
      <name val="Times New Roman"/>
      <charset val="204"/>
      <family val="1"/>
      <i val="true"/>
      <sz val="12"/>
    </font>
    <font>
      <name val="Times New Roman"/>
      <charset val="204"/>
      <family val="1"/>
      <b val="true"/>
      <i val="true"/>
      <sz val="12"/>
    </font>
    <font>
      <name val="Times New Roman"/>
      <charset val="204"/>
      <family val="1"/>
      <b val="true"/>
      <sz val="12"/>
      <u val="single"/>
    </font>
  </fonts>
  <fills count="10">
    <fill>
      <patternFill patternType="none"/>
    </fill>
    <fill>
      <patternFill patternType="gray125"/>
    </fill>
    <fill>
      <patternFill patternType="solid">
        <fgColor rgb="00FF7F7F"/>
        <bgColor rgb="00FF99CC"/>
      </patternFill>
    </fill>
    <fill>
      <patternFill patternType="solid">
        <fgColor rgb="00C0C0C0"/>
        <bgColor rgb="00CCCCFF"/>
      </patternFill>
    </fill>
    <fill>
      <patternFill patternType="solid">
        <fgColor rgb="00FFCC00"/>
        <bgColor rgb="00FFFF00"/>
      </patternFill>
    </fill>
    <fill>
      <patternFill patternType="solid">
        <fgColor rgb="00CCCCFF"/>
        <bgColor rgb="00C0C0C0"/>
      </patternFill>
    </fill>
    <fill>
      <patternFill patternType="solid">
        <fgColor rgb="0000FFFF"/>
        <bgColor rgb="0000FFFF"/>
      </patternFill>
    </fill>
    <fill>
      <patternFill patternType="solid">
        <fgColor rgb="00FFFF00"/>
        <bgColor rgb="00FFFF00"/>
      </patternFill>
    </fill>
    <fill>
      <patternFill patternType="solid">
        <fgColor rgb="00CCFFFF"/>
        <bgColor rgb="00CCFFFF"/>
      </patternFill>
    </fill>
    <fill>
      <patternFill patternType="solid">
        <fgColor rgb="00FFFF99"/>
        <bgColor rgb="00FFFFCC"/>
      </patternFill>
    </fill>
  </fills>
  <borders count="16">
    <border diagonalDown="false" diagonalUp="false">
      <left/>
      <right/>
      <top/>
      <bottom/>
      <diagonal/>
    </border>
    <border diagonalDown="false" diagonalUp="false">
      <left style="thin">
        <color rgb="001A1A1A"/>
      </left>
      <right style="thin"/>
      <top style="thin"/>
      <bottom style="thin"/>
      <diagonal/>
    </border>
    <border diagonalDown="false" diagonalUp="false">
      <left style="dashed">
        <color rgb="000000FF"/>
      </left>
      <right style="dashed">
        <color rgb="000000FF"/>
      </right>
      <top style="dashed">
        <color rgb="000000FF"/>
      </top>
      <bottom style="dashed">
        <color rgb="000000FF"/>
      </bottom>
      <diagonal/>
    </border>
    <border diagonalDown="false" diagonalUp="false">
      <left style="medium">
        <color rgb="001A1A1A"/>
      </left>
      <right style="thin">
        <color rgb="001A1A1A"/>
      </right>
      <top style="medium">
        <color rgb="001A1A1A"/>
      </top>
      <bottom style="medium">
        <color rgb="001A1A1A"/>
      </bottom>
      <diagonal/>
    </border>
    <border diagonalDown="false" diagonalUp="false">
      <left style="thin">
        <color rgb="001A1A1A"/>
      </left>
      <right style="thin">
        <color rgb="001A1A1A"/>
      </right>
      <top style="medium">
        <color rgb="001A1A1A"/>
      </top>
      <bottom style="medium">
        <color rgb="001A1A1A"/>
      </bottom>
      <diagonal/>
    </border>
    <border diagonalDown="false" diagonalUp="false">
      <left style="medium">
        <color rgb="001A1A1A"/>
      </left>
      <right style="thin">
        <color rgb="001A1A1A"/>
      </right>
      <top/>
      <bottom style="thin">
        <color rgb="001A1A1A"/>
      </bottom>
      <diagonal/>
    </border>
    <border diagonalDown="false" diagonalUp="false">
      <left style="thin">
        <color rgb="001A1A1A"/>
      </left>
      <right style="thin">
        <color rgb="001A1A1A"/>
      </right>
      <top/>
      <bottom style="thin">
        <color rgb="001A1A1A"/>
      </bottom>
      <diagonal/>
    </border>
    <border diagonalDown="false" diagonalUp="false">
      <left style="medium">
        <color rgb="001A1A1A"/>
      </left>
      <right style="thin">
        <color rgb="001A1A1A"/>
      </right>
      <top style="thin">
        <color rgb="001A1A1A"/>
      </top>
      <bottom style="thin">
        <color rgb="001A1A1A"/>
      </bottom>
      <diagonal/>
    </border>
    <border diagonalDown="false" diagonalUp="false">
      <left style="thin">
        <color rgb="001A1A1A"/>
      </left>
      <right style="thin">
        <color rgb="001A1A1A"/>
      </right>
      <top style="thin">
        <color rgb="001A1A1A"/>
      </top>
      <bottom style="thin">
        <color rgb="001A1A1A"/>
      </bottom>
      <diagonal/>
    </border>
    <border diagonalDown="false" diagonalUp="false">
      <left style="medium">
        <color rgb="001A1A1A"/>
      </left>
      <right style="thin">
        <color rgb="001A1A1A"/>
      </right>
      <top/>
      <bottom/>
      <diagonal/>
    </border>
    <border diagonalDown="false" diagonalUp="false">
      <left style="thin">
        <color rgb="001A1A1A"/>
      </left>
      <right style="thin">
        <color rgb="001A1A1A"/>
      </right>
      <top/>
      <bottom/>
      <diagonal/>
    </border>
    <border diagonalDown="false" diagonalUp="false">
      <left style="medium">
        <color rgb="001A1A1A"/>
      </left>
      <right style="medium">
        <color rgb="001A1A1A"/>
      </right>
      <top style="thin">
        <color rgb="001A1A1A"/>
      </top>
      <bottom style="thin">
        <color rgb="001A1A1A"/>
      </bottom>
      <diagonal/>
    </border>
    <border diagonalDown="false" diagonalUp="false">
      <left/>
      <right style="thin">
        <color rgb="001A1A1A"/>
      </right>
      <top style="thin">
        <color rgb="001A1A1A"/>
      </top>
      <bottom style="thin">
        <color rgb="001A1A1A"/>
      </bottom>
      <diagonal/>
    </border>
    <border diagonalDown="false" diagonalUp="false">
      <left style="thin">
        <color rgb="001A1A1A"/>
      </left>
      <right style="thin">
        <color rgb="001A1A1A"/>
      </right>
      <top style="thin">
        <color rgb="001A1A1A"/>
      </top>
      <bottom/>
      <diagonal/>
    </border>
    <border diagonalDown="false" diagonalUp="false">
      <left style="thin">
        <color rgb="001A1A1A"/>
      </left>
      <right style="thin">
        <color rgb="001A1A1A"/>
      </right>
      <top/>
      <bottom style="medium">
        <color rgb="001A1A1A"/>
      </bottom>
      <diagonal/>
    </border>
    <border diagonalDown="false" diagonalUp="false">
      <left style="thin">
        <color rgb="001A1A1A"/>
      </left>
      <right style="thin">
        <color rgb="001A1A1A"/>
      </right>
      <top style="thin">
        <color rgb="001A1A1A"/>
      </top>
      <bottom style="medium">
        <color rgb="001A1A1A"/>
      </bottom>
      <diagonal/>
    </border>
  </borders>
  <cellStyleXfs count="43">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2" fontId="4" numFmtId="164">
      <alignment horizontal="right" indent="0" shrinkToFit="false" textRotation="0" vertical="top" wrapText="false"/>
      <protection hidden="false" locked="true"/>
    </xf>
    <xf applyAlignment="true" applyBorder="true" applyFont="true" applyProtection="true" borderId="1" fillId="3" fontId="4" numFmtId="165">
      <alignment horizontal="left" indent="0" shrinkToFit="false" textRotation="0" vertical="top" wrapText="false"/>
      <protection hidden="false" locked="true"/>
    </xf>
    <xf applyAlignment="true" applyBorder="true" applyFont="true" applyProtection="true" borderId="1" fillId="0" fontId="5" numFmtId="165">
      <alignment horizontal="left" indent="0" shrinkToFit="false" textRotation="0" vertical="top" wrapText="false"/>
      <protection hidden="false" locked="true"/>
    </xf>
    <xf applyAlignment="true" applyBorder="true" applyFont="true" applyProtection="true" borderId="1" fillId="4" fontId="4" numFmtId="164">
      <alignment horizontal="left" indent="0" shrinkToFit="false" textRotation="0" vertical="top" wrapText="true"/>
      <protection hidden="false" locked="true"/>
    </xf>
    <xf applyAlignment="true" applyBorder="true" applyFont="true" applyProtection="true" borderId="1" fillId="0" fontId="5" numFmtId="164">
      <alignment horizontal="left" indent="0" shrinkToFit="false" textRotation="0" vertical="top" wrapText="true"/>
      <protection hidden="false" locked="true"/>
    </xf>
    <xf applyAlignment="true" applyBorder="true" applyFont="true" applyProtection="true" borderId="1" fillId="5" fontId="4" numFmtId="164">
      <alignment horizontal="left" indent="0" shrinkToFit="false" textRotation="0" vertical="top" wrapText="true"/>
      <protection hidden="false" locked="true"/>
    </xf>
    <xf applyAlignment="true" applyBorder="true" applyFont="true" applyProtection="true" borderId="1" fillId="6" fontId="4" numFmtId="164">
      <alignment horizontal="left" indent="0" shrinkToFit="false" textRotation="0" vertical="top" wrapText="true"/>
      <protection hidden="false" locked="true"/>
    </xf>
    <xf applyAlignment="true" applyBorder="true" applyFont="true" applyProtection="true" borderId="1" fillId="7" fontId="4" numFmtId="164">
      <alignment horizontal="left" indent="0" shrinkToFit="false" textRotation="0" vertical="top" wrapText="true"/>
      <protection hidden="false" locked="true"/>
    </xf>
    <xf applyAlignment="true" applyBorder="true" applyFont="true" applyProtection="true" borderId="1" fillId="8" fontId="4" numFmtId="164">
      <alignment horizontal="left" indent="0" shrinkToFit="false" textRotation="0" vertical="top" wrapText="true"/>
      <protection hidden="false" locked="true"/>
    </xf>
    <xf applyAlignment="true" applyBorder="true" applyFont="true" applyProtection="true" borderId="1" fillId="0" fontId="4" numFmtId="164">
      <alignment horizontal="left" indent="0" shrinkToFit="false" textRotation="0" vertical="top" wrapText="true"/>
      <protection hidden="false" locked="true"/>
    </xf>
    <xf applyAlignment="true" applyBorder="true" applyFont="true" applyProtection="true" borderId="0" fillId="0" fontId="6" numFmtId="164">
      <alignment horizontal="left" indent="0" shrinkToFit="false" textRotation="0" vertical="top" wrapText="false"/>
      <protection hidden="false" locked="true"/>
    </xf>
    <xf applyAlignment="true" applyBorder="true" applyFont="true" applyProtection="true" borderId="2" fillId="4" fontId="4" numFmtId="164">
      <alignment horizontal="right" indent="0" shrinkToFit="false" textRotation="0" vertical="top" wrapText="false"/>
      <protection hidden="false" locked="true"/>
    </xf>
    <xf applyAlignment="true" applyBorder="true" applyFont="true" applyProtection="true" borderId="2" fillId="5"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2" fillId="6"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9" fontId="7" numFmtId="165">
      <alignment horizontal="left" indent="0" shrinkToFit="false" textRotation="0" vertical="top" wrapText="true"/>
      <protection hidden="false" locked="true"/>
    </xf>
    <xf applyAlignment="true" applyBorder="true" applyFont="true" applyProtection="true" borderId="1" fillId="0" fontId="4" numFmtId="165">
      <alignment horizontal="left" indent="0" shrinkToFit="false" textRotation="0" vertical="top" wrapText="true"/>
      <protection hidden="false" locked="true"/>
    </xf>
    <xf applyAlignment="true" applyBorder="true" applyFont="true" applyProtection="true" borderId="1" fillId="8" fontId="4" numFmtId="164">
      <alignment horizontal="left" indent="0" shrinkToFit="false" textRotation="0" vertical="top" wrapText="true"/>
      <protection hidden="false" locked="true"/>
    </xf>
    <xf applyAlignment="true" applyBorder="true" applyFont="true" applyProtection="true" borderId="1" fillId="0" fontId="4" numFmtId="164">
      <alignment horizontal="left" indent="0" shrinkToFit="false" textRotation="0" vertical="top" wrapText="true"/>
      <protection hidden="false" locked="true"/>
    </xf>
  </cellStyleXfs>
  <cellXfs count="92">
    <xf applyAlignment="false" applyBorder="false" applyFont="false" applyProtection="false" borderId="0" fillId="0" fontId="4" numFmtId="164" xfId="0"/>
    <xf applyAlignment="false" applyBorder="false" applyFont="true" applyProtection="false" borderId="0" fillId="0" fontId="8" numFmtId="165" xfId="0"/>
    <xf applyAlignment="true" applyBorder="false" applyFont="true" applyProtection="false" borderId="0" fillId="0" fontId="8" numFmtId="165" xfId="0">
      <alignment horizontal="center" indent="0" shrinkToFit="false" textRotation="0" vertical="bottom" wrapText="false"/>
    </xf>
    <xf applyAlignment="false" applyBorder="false" applyFont="true" applyProtection="false" borderId="0" fillId="0" fontId="8" numFmtId="166" xfId="0"/>
    <xf applyAlignment="true" applyBorder="false" applyFont="true" applyProtection="false" borderId="0" fillId="0" fontId="8" numFmtId="167" xfId="0">
      <alignment horizontal="right" indent="0" shrinkToFit="false" textRotation="0" vertical="bottom" wrapText="false"/>
    </xf>
    <xf applyAlignment="false" applyBorder="false" applyFont="true" applyProtection="false" borderId="0" fillId="0" fontId="8" numFmtId="164" xfId="0"/>
    <xf applyAlignment="true" applyBorder="true" applyFont="true" applyProtection="false" borderId="0" fillId="0" fontId="9" numFmtId="165" xfId="0">
      <alignment horizontal="center" indent="0" shrinkToFit="false" textRotation="0" vertical="bottom" wrapText="false"/>
    </xf>
    <xf applyAlignment="true" applyBorder="false" applyFont="true" applyProtection="false" borderId="0" fillId="0" fontId="9" numFmtId="165" xfId="0">
      <alignment horizontal="center" indent="0" shrinkToFit="false" textRotation="0" vertical="bottom" wrapText="false"/>
    </xf>
    <xf applyAlignment="true" applyBorder="false" applyFont="true" applyProtection="false" borderId="0" fillId="0" fontId="8" numFmtId="167" xfId="0">
      <alignment horizontal="right" indent="0" shrinkToFit="false" textRotation="0" vertical="bottom" wrapText="false"/>
    </xf>
    <xf applyAlignment="true" applyBorder="true" applyFont="true" applyProtection="false" borderId="0" fillId="0" fontId="8" numFmtId="165" xfId="0">
      <alignment horizontal="center" indent="0" shrinkToFit="false" textRotation="0" vertical="bottom" wrapText="true"/>
    </xf>
    <xf applyAlignment="true" applyBorder="true" applyFont="true" applyProtection="false" borderId="0" fillId="0" fontId="8" numFmtId="165" xfId="0">
      <alignment horizontal="center" indent="0" shrinkToFit="false" textRotation="0" vertical="bottom" wrapText="false"/>
    </xf>
    <xf applyAlignment="true" applyBorder="true" applyFont="true" applyProtection="false" borderId="0" fillId="0" fontId="8" numFmtId="165" xfId="0">
      <alignment horizontal="right" indent="0" shrinkToFit="false" textRotation="0" vertical="bottom" wrapText="false"/>
    </xf>
    <xf applyAlignment="true" applyBorder="true" applyFont="true" applyProtection="false" borderId="0" fillId="0" fontId="8" numFmtId="167" xfId="0">
      <alignment horizontal="right" indent="0" shrinkToFit="false" textRotation="0" vertical="bottom" wrapText="false"/>
    </xf>
    <xf applyAlignment="true" applyBorder="true" applyFont="true" applyProtection="false" borderId="0" fillId="0" fontId="5" numFmtId="165" xfId="0">
      <alignment horizontal="right" indent="0" shrinkToFit="false" textRotation="0" vertical="bottom" wrapText="false"/>
    </xf>
    <xf applyAlignment="true" applyBorder="true" applyFont="true" applyProtection="false" borderId="3" fillId="0" fontId="10" numFmtId="165" xfId="0">
      <alignment horizontal="center" indent="0" shrinkToFit="false" textRotation="0" vertical="center" wrapText="true"/>
    </xf>
    <xf applyAlignment="true" applyBorder="true" applyFont="true" applyProtection="false" borderId="4" fillId="0" fontId="10" numFmtId="165" xfId="0">
      <alignment horizontal="center" indent="0" shrinkToFit="false" textRotation="0" vertical="center" wrapText="true"/>
    </xf>
    <xf applyAlignment="true" applyBorder="true" applyFont="true" applyProtection="false" borderId="4" fillId="0" fontId="10" numFmtId="166" xfId="0">
      <alignment horizontal="center" indent="0" shrinkToFit="false" textRotation="0" vertical="center" wrapText="true"/>
    </xf>
    <xf applyAlignment="true" applyBorder="true" applyFont="true" applyProtection="false" borderId="4" fillId="0" fontId="10" numFmtId="167" xfId="0">
      <alignment horizontal="center" indent="0" shrinkToFit="false" textRotation="0" vertical="center" wrapText="true"/>
    </xf>
    <xf applyAlignment="true" applyBorder="true" applyFont="true" applyProtection="false" borderId="3" fillId="0" fontId="11" numFmtId="165" xfId="0">
      <alignment horizontal="left" indent="0" shrinkToFit="false" textRotation="0" vertical="bottom" wrapText="false"/>
    </xf>
    <xf applyAlignment="true" applyBorder="true" applyFont="true" applyProtection="false" borderId="4" fillId="0" fontId="11" numFmtId="165" xfId="0">
      <alignment horizontal="center" indent="0" shrinkToFit="false" textRotation="0" vertical="bottom" wrapText="false"/>
    </xf>
    <xf applyAlignment="true" applyBorder="true" applyFont="true" applyProtection="false" borderId="4" fillId="0" fontId="11" numFmtId="167" xfId="0">
      <alignment horizontal="center" indent="0" shrinkToFit="false" textRotation="0" vertical="bottom" wrapText="false"/>
    </xf>
    <xf applyAlignment="true" applyBorder="true" applyFont="true" applyProtection="false" borderId="4" fillId="0" fontId="11" numFmtId="167" xfId="0">
      <alignment horizontal="center" indent="0" shrinkToFit="false" textRotation="0" vertical="bottom" wrapText="false"/>
    </xf>
    <xf applyAlignment="false" applyBorder="false" applyFont="true" applyProtection="false" borderId="0" fillId="0" fontId="12" numFmtId="164" xfId="0"/>
    <xf applyAlignment="true" applyBorder="true" applyFont="true" applyProtection="false" borderId="5" fillId="0" fontId="11" numFmtId="165" xfId="0">
      <alignment horizontal="left" indent="0" shrinkToFit="false" textRotation="0" vertical="bottom" wrapText="false"/>
    </xf>
    <xf applyAlignment="true" applyBorder="true" applyFont="true" applyProtection="false" borderId="6" fillId="0" fontId="11" numFmtId="165" xfId="0">
      <alignment horizontal="center" indent="0" shrinkToFit="false" textRotation="0" vertical="bottom" wrapText="false"/>
    </xf>
    <xf applyAlignment="true" applyBorder="true" applyFont="true" applyProtection="false" borderId="6" fillId="0" fontId="11" numFmtId="167" xfId="0">
      <alignment horizontal="center" indent="0" shrinkToFit="false" textRotation="0" vertical="bottom" wrapText="false"/>
    </xf>
    <xf applyAlignment="true" applyBorder="true" applyFont="true" applyProtection="false" borderId="6" fillId="0" fontId="11" numFmtId="167" xfId="0">
      <alignment horizontal="center" indent="0" shrinkToFit="false" textRotation="0" vertical="bottom" wrapText="false"/>
    </xf>
    <xf applyAlignment="true" applyBorder="true" applyFont="true" applyProtection="false" borderId="7" fillId="0" fontId="13" numFmtId="165" xfId="0">
      <alignment horizontal="left" indent="0" shrinkToFit="false" textRotation="0" vertical="center" wrapText="true"/>
    </xf>
    <xf applyAlignment="true" applyBorder="true" applyFont="true" applyProtection="false" borderId="8" fillId="0" fontId="13" numFmtId="165" xfId="0">
      <alignment horizontal="center" indent="0" shrinkToFit="false" textRotation="0" vertical="bottom" wrapText="false"/>
    </xf>
    <xf applyAlignment="true" applyBorder="true" applyFont="true" applyProtection="false" borderId="8" fillId="0" fontId="13" numFmtId="167" xfId="0">
      <alignment horizontal="center" indent="0" shrinkToFit="false" textRotation="0" vertical="bottom" wrapText="false"/>
    </xf>
    <xf applyAlignment="true" applyBorder="true" applyFont="true" applyProtection="false" borderId="6" fillId="0" fontId="13" numFmtId="167" xfId="0">
      <alignment horizontal="center" indent="0" shrinkToFit="false" textRotation="0" vertical="bottom" wrapText="false"/>
    </xf>
    <xf applyAlignment="true" applyBorder="true" applyFont="true" applyProtection="false" borderId="7" fillId="0" fontId="11" numFmtId="165" xfId="0">
      <alignment horizontal="left" indent="0" shrinkToFit="false" textRotation="0" vertical="center" wrapText="true"/>
    </xf>
    <xf applyAlignment="true" applyBorder="true" applyFont="true" applyProtection="false" borderId="8" fillId="0" fontId="11" numFmtId="165" xfId="0">
      <alignment horizontal="center" indent="0" shrinkToFit="false" textRotation="0" vertical="bottom" wrapText="false"/>
    </xf>
    <xf applyAlignment="true" applyBorder="true" applyFont="true" applyProtection="false" borderId="8" fillId="0" fontId="11" numFmtId="167" xfId="0">
      <alignment horizontal="center" indent="0" shrinkToFit="false" textRotation="0" vertical="bottom" wrapText="false"/>
    </xf>
    <xf applyAlignment="true" applyBorder="true" applyFont="true" applyProtection="false" borderId="9" fillId="0" fontId="11" numFmtId="165" xfId="0">
      <alignment horizontal="left" indent="0" shrinkToFit="false" textRotation="0" vertical="center" wrapText="true"/>
    </xf>
    <xf applyAlignment="true" applyBorder="true" applyFont="true" applyProtection="false" borderId="10" fillId="0" fontId="11" numFmtId="165" xfId="0">
      <alignment horizontal="center" indent="0" shrinkToFit="false" textRotation="0" vertical="bottom" wrapText="false"/>
    </xf>
    <xf applyAlignment="true" applyBorder="true" applyFont="true" applyProtection="false" borderId="10" fillId="0" fontId="11" numFmtId="167" xfId="0">
      <alignment horizontal="center" indent="0" shrinkToFit="false" textRotation="0" vertical="bottom" wrapText="false"/>
    </xf>
    <xf applyAlignment="true" applyBorder="true" applyFont="true" applyProtection="false" borderId="10" fillId="0" fontId="11" numFmtId="167" xfId="0">
      <alignment horizontal="center" indent="0" shrinkToFit="false" textRotation="0" vertical="bottom" wrapText="false"/>
    </xf>
    <xf applyAlignment="true" applyBorder="true" applyFont="true" applyProtection="false" borderId="3" fillId="0" fontId="11" numFmtId="165" xfId="0">
      <alignment horizontal="left" indent="0" shrinkToFit="false" textRotation="0" vertical="center" wrapText="true"/>
    </xf>
    <xf applyAlignment="true" applyBorder="true" applyFont="true" applyProtection="false" borderId="5" fillId="0" fontId="11" numFmtId="165" xfId="0">
      <alignment horizontal="left" indent="0" shrinkToFit="false" textRotation="0" vertical="center" wrapText="true"/>
    </xf>
    <xf applyAlignment="true" applyBorder="true" applyFont="true" applyProtection="false" borderId="8" fillId="0" fontId="13" numFmtId="167" xfId="0">
      <alignment horizontal="center" indent="0" shrinkToFit="false" textRotation="0" vertical="bottom" wrapText="false"/>
    </xf>
    <xf applyAlignment="true" applyBorder="true" applyFont="true" applyProtection="false" borderId="8" fillId="0" fontId="11" numFmtId="167" xfId="0">
      <alignment horizontal="center" indent="0" shrinkToFit="false" textRotation="0" vertical="bottom" wrapText="false"/>
    </xf>
    <xf applyAlignment="true" applyBorder="true" applyFont="true" applyProtection="false" borderId="11" fillId="0" fontId="14" numFmtId="165" xfId="0">
      <alignment horizontal="left" indent="0" shrinkToFit="false" textRotation="0" vertical="bottom" wrapText="true"/>
    </xf>
    <xf applyAlignment="true" applyBorder="true" applyFont="true" applyProtection="false" borderId="8" fillId="0" fontId="13" numFmtId="165" xfId="0">
      <alignment horizontal="left" indent="0" shrinkToFit="false" textRotation="0" vertical="top" wrapText="true"/>
    </xf>
    <xf applyAlignment="true" applyBorder="true" applyFont="true" applyProtection="false" borderId="8" fillId="0" fontId="13" numFmtId="165" xfId="0">
      <alignment horizontal="center" indent="0" shrinkToFit="false" textRotation="0" vertical="bottom" wrapText="false"/>
    </xf>
    <xf applyAlignment="true" applyBorder="true" applyFont="true" applyProtection="true" borderId="8" fillId="0" fontId="13" numFmtId="165" xfId="0">
      <alignment horizontal="left" indent="0" shrinkToFit="false" textRotation="0" vertical="center" wrapText="true"/>
      <protection hidden="false" locked="true"/>
    </xf>
    <xf applyAlignment="true" applyBorder="true" applyFont="true" applyProtection="true" borderId="12" fillId="0" fontId="13" numFmtId="165" xfId="0">
      <alignment horizontal="left" indent="0" shrinkToFit="false" textRotation="0" vertical="center" wrapText="true"/>
      <protection hidden="false" locked="true"/>
    </xf>
    <xf applyAlignment="true" applyBorder="true" applyFont="true" applyProtection="false" borderId="7" fillId="0" fontId="13" numFmtId="168" xfId="0">
      <alignment horizontal="left" indent="0" shrinkToFit="false" textRotation="0" vertical="center" wrapText="true"/>
    </xf>
    <xf applyAlignment="true" applyBorder="true" applyFont="true" applyProtection="false" borderId="7" fillId="0" fontId="15" numFmtId="165" xfId="0">
      <alignment horizontal="left" indent="0" shrinkToFit="false" textRotation="0" vertical="center" wrapText="true"/>
    </xf>
    <xf applyAlignment="true" applyBorder="true" applyFont="true" applyProtection="false" borderId="8" fillId="0" fontId="15" numFmtId="165" xfId="0">
      <alignment horizontal="center" indent="0" shrinkToFit="false" textRotation="0" vertical="bottom" wrapText="false"/>
    </xf>
    <xf applyAlignment="true" applyBorder="true" applyFont="true" applyProtection="false" borderId="8" fillId="0" fontId="15" numFmtId="167" xfId="0">
      <alignment horizontal="center" indent="0" shrinkToFit="false" textRotation="0" vertical="bottom" wrapText="false"/>
    </xf>
    <xf applyAlignment="true" applyBorder="true" applyFont="true" applyProtection="false" borderId="8" fillId="0" fontId="15" numFmtId="167" xfId="0">
      <alignment horizontal="center" indent="0" shrinkToFit="false" textRotation="0" vertical="bottom" wrapText="false"/>
    </xf>
    <xf applyAlignment="true" applyBorder="true" applyFont="true" applyProtection="false" borderId="6" fillId="0" fontId="15" numFmtId="167" xfId="0">
      <alignment horizontal="center" indent="0" shrinkToFit="false" textRotation="0" vertical="bottom" wrapText="false"/>
    </xf>
    <xf applyAlignment="true" applyBorder="false" applyFont="true" applyProtection="false" borderId="0" fillId="0" fontId="13" numFmtId="165" xfId="0">
      <alignment horizontal="left" indent="0" shrinkToFit="false" textRotation="0" vertical="bottom" wrapText="true"/>
    </xf>
    <xf applyAlignment="true" applyBorder="true" applyFont="true" applyProtection="false" borderId="8" fillId="0" fontId="13" numFmtId="165" xfId="0">
      <alignment horizontal="left" indent="0" shrinkToFit="false" textRotation="0" vertical="top" wrapText="true"/>
    </xf>
    <xf applyAlignment="true" applyBorder="true" applyFont="true" applyProtection="false" borderId="8" fillId="0" fontId="13" numFmtId="165" xfId="0">
      <alignment horizontal="justify" indent="0" shrinkToFit="false" textRotation="0" vertical="top" wrapText="true"/>
    </xf>
    <xf applyAlignment="true" applyBorder="true" applyFont="true" applyProtection="false" borderId="12" fillId="0" fontId="13" numFmtId="165" xfId="0">
      <alignment horizontal="left" indent="0" shrinkToFit="false" textRotation="0" vertical="top" wrapText="true"/>
    </xf>
    <xf applyAlignment="true" applyBorder="true" applyFont="true" applyProtection="false" borderId="12" fillId="0" fontId="13" numFmtId="165" xfId="0">
      <alignment horizontal="left" indent="0" shrinkToFit="false" textRotation="0" vertical="bottom" wrapText="true"/>
    </xf>
    <xf applyAlignment="true" applyBorder="true" applyFont="true" applyProtection="false" borderId="12" fillId="0" fontId="11" numFmtId="165" xfId="0">
      <alignment horizontal="left" indent="0" shrinkToFit="false" textRotation="0" vertical="bottom" wrapText="true"/>
    </xf>
    <xf applyAlignment="true" applyBorder="true" applyFont="true" applyProtection="false" borderId="13" fillId="0" fontId="13" numFmtId="167" xfId="0">
      <alignment horizontal="center" indent="0" shrinkToFit="false" textRotation="0" vertical="bottom" wrapText="false"/>
    </xf>
    <xf applyAlignment="true" applyBorder="true" applyFont="true" applyProtection="true" borderId="8" fillId="0" fontId="11" numFmtId="165" xfId="0">
      <alignment horizontal="left" indent="0" shrinkToFit="false" textRotation="0" vertical="center" wrapText="true"/>
      <protection hidden="false" locked="true"/>
    </xf>
    <xf applyAlignment="true" applyBorder="true" applyFont="true" applyProtection="false" borderId="13" fillId="0" fontId="11" numFmtId="167" xfId="0">
      <alignment horizontal="center" indent="0" shrinkToFit="false" textRotation="0" vertical="bottom" wrapText="false"/>
    </xf>
    <xf applyAlignment="true" applyBorder="true" applyFont="true" applyProtection="true" borderId="8" fillId="0" fontId="15" numFmtId="165" xfId="0">
      <alignment horizontal="left" indent="0" shrinkToFit="false" textRotation="0" vertical="center" wrapText="true"/>
      <protection hidden="false" locked="true"/>
    </xf>
    <xf applyAlignment="true" applyBorder="true" applyFont="true" applyProtection="false" borderId="13" fillId="0" fontId="15" numFmtId="167" xfId="0">
      <alignment horizontal="center" indent="0" shrinkToFit="false" textRotation="0" vertical="bottom" wrapText="false"/>
    </xf>
    <xf applyAlignment="true" applyBorder="true" applyFont="true" applyProtection="true" borderId="8" fillId="0" fontId="13" numFmtId="169" xfId="0">
      <alignment horizontal="left" indent="0" shrinkToFit="false" textRotation="0" vertical="center" wrapText="true"/>
      <protection hidden="false" locked="true"/>
    </xf>
    <xf applyAlignment="true" applyBorder="true" applyFont="true" applyProtection="false" borderId="3" fillId="0" fontId="16" numFmtId="165" xfId="0">
      <alignment horizontal="left" indent="0" shrinkToFit="false" textRotation="0" vertical="center" wrapText="true"/>
    </xf>
    <xf applyAlignment="true" applyBorder="true" applyFont="true" applyProtection="false" borderId="14" fillId="0" fontId="16" numFmtId="165" xfId="0">
      <alignment horizontal="center" indent="0" shrinkToFit="false" textRotation="0" vertical="bottom" wrapText="false"/>
    </xf>
    <xf applyAlignment="true" applyBorder="true" applyFont="true" applyProtection="false" borderId="14" fillId="0" fontId="16" numFmtId="167" xfId="0">
      <alignment horizontal="center" indent="0" shrinkToFit="false" textRotation="0" vertical="bottom" wrapText="false"/>
    </xf>
    <xf applyAlignment="true" applyBorder="true" applyFont="true" applyProtection="false" borderId="15" fillId="0" fontId="16" numFmtId="167" xfId="0">
      <alignment horizontal="center" indent="0" shrinkToFit="false" textRotation="0" vertical="bottom" wrapText="false"/>
    </xf>
    <xf applyAlignment="true" applyBorder="true" applyFont="true" applyProtection="false" borderId="14" fillId="0" fontId="16" numFmtId="167" xfId="0">
      <alignment horizontal="center" indent="0" shrinkToFit="false" textRotation="0" vertical="bottom" wrapText="false"/>
    </xf>
    <xf applyAlignment="false" applyBorder="false" applyFont="true" applyProtection="false" borderId="0" fillId="0" fontId="5" numFmtId="164" xfId="0"/>
    <xf applyAlignment="true" applyBorder="true" applyFont="true" applyProtection="false" borderId="8" fillId="0" fontId="11" numFmtId="165" xfId="0">
      <alignment horizontal="left" indent="0" shrinkToFit="false" textRotation="0" vertical="center" wrapText="true"/>
    </xf>
    <xf applyAlignment="true" applyBorder="true" applyFont="true" applyProtection="false" borderId="8" fillId="0" fontId="11" numFmtId="165" xfId="0">
      <alignment horizontal="left" indent="0" shrinkToFit="false" textRotation="0" vertical="center" wrapText="false"/>
    </xf>
    <xf applyAlignment="true" applyBorder="true" applyFont="true" applyProtection="false" borderId="8" fillId="0" fontId="11" numFmtId="165" xfId="0">
      <alignment horizontal="center" indent="0" shrinkToFit="false" textRotation="0" vertical="center" wrapText="false"/>
    </xf>
    <xf applyAlignment="true" applyBorder="true" applyFont="true" applyProtection="false" borderId="8" fillId="0" fontId="11" numFmtId="167" xfId="0">
      <alignment horizontal="center" indent="0" shrinkToFit="false" textRotation="0" vertical="center" wrapText="false"/>
    </xf>
    <xf applyAlignment="true" applyBorder="true" applyFont="true" applyProtection="false" borderId="8" fillId="0" fontId="13" numFmtId="165" xfId="0">
      <alignment horizontal="left" indent="0" shrinkToFit="false" textRotation="0" vertical="center" wrapText="true"/>
    </xf>
    <xf applyAlignment="true" applyBorder="true" applyFont="true" applyProtection="false" borderId="8" fillId="0" fontId="13" numFmtId="165" xfId="0">
      <alignment horizontal="center" indent="0" shrinkToFit="false" textRotation="0" vertical="center" wrapText="false"/>
    </xf>
    <xf applyAlignment="true" applyBorder="true" applyFont="true" applyProtection="false" borderId="8" fillId="0" fontId="13" numFmtId="167" xfId="0">
      <alignment horizontal="center" indent="0" shrinkToFit="false" textRotation="0" vertical="center" wrapText="false"/>
    </xf>
    <xf applyAlignment="false" applyBorder="false" applyFont="true" applyProtection="false" borderId="0" fillId="0" fontId="13" numFmtId="165" xfId="0"/>
    <xf applyAlignment="true" applyBorder="true" applyFont="true" applyProtection="false" borderId="8" fillId="0" fontId="13" numFmtId="165" xfId="0">
      <alignment horizontal="left" indent="0" shrinkToFit="false" textRotation="0" vertical="center" wrapText="false"/>
    </xf>
    <xf applyAlignment="true" applyBorder="true" applyFont="true" applyProtection="false" borderId="8" fillId="0" fontId="16" numFmtId="165" xfId="0">
      <alignment horizontal="left" indent="0" shrinkToFit="false" textRotation="0" vertical="center" wrapText="true"/>
    </xf>
    <xf applyAlignment="true" applyBorder="true" applyFont="true" applyProtection="false" borderId="8" fillId="0" fontId="16" numFmtId="165" xfId="0">
      <alignment horizontal="left" indent="0" shrinkToFit="false" textRotation="0" vertical="center" wrapText="false"/>
    </xf>
    <xf applyAlignment="true" applyBorder="true" applyFont="true" applyProtection="false" borderId="8" fillId="0" fontId="16" numFmtId="167" xfId="0">
      <alignment horizontal="center" indent="0" shrinkToFit="false" textRotation="0" vertical="center" wrapText="false"/>
    </xf>
    <xf applyAlignment="true" applyBorder="true" applyFont="true" applyProtection="false" borderId="8" fillId="0" fontId="15" numFmtId="167" xfId="0">
      <alignment horizontal="center" indent="0" shrinkToFit="false" textRotation="0" vertical="center" wrapText="false"/>
    </xf>
    <xf applyAlignment="true" applyBorder="true" applyFont="true" applyProtection="false" borderId="8" fillId="0" fontId="13" numFmtId="164" xfId="0">
      <alignment horizontal="left" indent="0" shrinkToFit="false" textRotation="0" vertical="center" wrapText="true"/>
    </xf>
    <xf applyAlignment="true" applyBorder="true" applyFont="true" applyProtection="false" borderId="0" fillId="0" fontId="13" numFmtId="165" xfId="0">
      <alignment horizontal="center" indent="0" shrinkToFit="false" textRotation="0" vertical="center" wrapText="false"/>
    </xf>
    <xf applyAlignment="true" applyBorder="true" applyFont="true" applyProtection="false" borderId="0" fillId="0" fontId="13" numFmtId="166" xfId="0">
      <alignment horizontal="center" indent="0" shrinkToFit="false" textRotation="0" vertical="center" wrapText="false"/>
    </xf>
    <xf applyAlignment="true" applyBorder="true" applyFont="true" applyProtection="false" borderId="0" fillId="0" fontId="13" numFmtId="167" xfId="0">
      <alignment horizontal="center" indent="0" shrinkToFit="false" textRotation="0" vertical="center" wrapText="false"/>
    </xf>
    <xf applyAlignment="true" applyBorder="true" applyFont="true" applyProtection="false" borderId="0" fillId="0" fontId="11" numFmtId="165" xfId="0">
      <alignment horizontal="general" indent="0" shrinkToFit="false" textRotation="0" vertical="center" wrapText="false"/>
    </xf>
    <xf applyAlignment="true" applyBorder="true" applyFont="true" applyProtection="false" borderId="0" fillId="0" fontId="17" numFmtId="167" xfId="0">
      <alignment horizontal="center" indent="0" shrinkToFit="false" textRotation="0" vertical="center" wrapText="false"/>
    </xf>
    <xf applyAlignment="true" applyBorder="true" applyFont="true" applyProtection="false" borderId="0" fillId="0" fontId="11" numFmtId="166" xfId="0">
      <alignment horizontal="left" indent="0" shrinkToFit="false" textRotation="0" vertical="center" wrapText="false"/>
    </xf>
    <xf applyAlignment="true" applyBorder="true" applyFont="true" applyProtection="false" borderId="0" fillId="0" fontId="11" numFmtId="166" xfId="0">
      <alignment horizontal="center" indent="0" shrinkToFit="false" textRotation="0" vertical="center" wrapText="false"/>
    </xf>
  </cellXfs>
  <cellStyles count="29">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Данные (редактируемые)" xfId="20"/>
    <cellStyle builtinId="54" customBuiltin="true" name="Данные (только для чтения)" xfId="21"/>
    <cellStyle builtinId="54" customBuiltin="true" name="Данные для удаления" xfId="22"/>
    <cellStyle builtinId="54" customBuiltin="true" name="Заголовки полей" xfId="23"/>
    <cellStyle builtinId="54" customBuiltin="true" name="Заголовки полей [печать]" xfId="24"/>
    <cellStyle builtinId="54" customBuiltin="true" name="Заголовок меры" xfId="25"/>
    <cellStyle builtinId="54" customBuiltin="true" name="Заголовок показателя [печать]" xfId="26"/>
    <cellStyle builtinId="54" customBuiltin="true" name="Заголовок показателя константы" xfId="27"/>
    <cellStyle builtinId="54" customBuiltin="true" name="Заголовок результата расчета" xfId="28"/>
    <cellStyle builtinId="54" customBuiltin="true" name="Заголовок свободного показателя" xfId="29"/>
    <cellStyle builtinId="54" customBuiltin="true" name="Значение фильтра" xfId="30"/>
    <cellStyle builtinId="54" customBuiltin="true" name="Значение фильтра [печать]" xfId="31"/>
    <cellStyle builtinId="54" customBuiltin="true" name="Информация о задаче" xfId="32"/>
    <cellStyle builtinId="54" customBuiltin="true" name="Отдельная ячейка" xfId="33"/>
    <cellStyle builtinId="54" customBuiltin="true" name="Отдельная ячейка - константа" xfId="34"/>
    <cellStyle builtinId="54" customBuiltin="true" name="Отдельная ячейка - константа [печать]" xfId="35"/>
    <cellStyle builtinId="54" customBuiltin="true" name="Отдельная ячейка [печать]" xfId="36"/>
    <cellStyle builtinId="54" customBuiltin="true" name="Отдельная ячейка-результат" xfId="37"/>
    <cellStyle builtinId="54" customBuiltin="true" name="Отдельная ячейка-результат [печать]" xfId="38"/>
    <cellStyle builtinId="54" customBuiltin="true" name="Свойства элементов измерения" xfId="39"/>
    <cellStyle builtinId="54" customBuiltin="true" name="Свойства элементов измерения [печать]" xfId="40"/>
    <cellStyle builtinId="54" customBuiltin="true" name="Элементы осей" xfId="41"/>
    <cellStyle builtinId="54" customBuiltin="true" name="Элементы осей [печать]" xfId="42"/>
  </cell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17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60">
      <selection activeCell="A1" activeCellId="0" pane="topLeft" sqref="A1"/>
    </sheetView>
  </sheetViews>
  <cols>
    <col collapsed="false" hidden="false" max="1" min="1" style="1" width="64.2196078431373"/>
    <col collapsed="false" hidden="false" max="2" min="2" style="2" width="32.9882352941176"/>
    <col collapsed="false" hidden="false" max="3" min="3" style="3" width="16.0941176470588"/>
    <col collapsed="false" hidden="false" max="4" min="4" style="3" width="15.9333333333333"/>
    <col collapsed="false" hidden="false" max="5" min="5" style="3" width="15.6196078431373"/>
    <col collapsed="false" hidden="false" max="6" min="6" style="3" width="12.2666666666667"/>
    <col collapsed="false" hidden="false" max="7" min="7" style="4" width="13.5411764705882"/>
    <col collapsed="false" hidden="false" max="1025" min="8" style="5" width="10.2"/>
  </cols>
  <sheetData>
    <row collapsed="false" customFormat="false" customHeight="false" hidden="false" ht="20.75" outlineLevel="0" r="1">
      <c r="A1" s="6" t="s">
        <v>0</v>
      </c>
      <c r="B1" s="6"/>
      <c r="C1" s="6"/>
      <c r="D1" s="6"/>
      <c r="E1" s="6"/>
      <c r="F1" s="7"/>
      <c r="G1" s="8"/>
    </row>
    <row collapsed="false" customFormat="false" customHeight="false" hidden="false" ht="20.75" outlineLevel="0" r="2">
      <c r="A2" s="6" t="s">
        <v>1</v>
      </c>
      <c r="B2" s="6"/>
      <c r="C2" s="6"/>
      <c r="D2" s="6"/>
      <c r="E2" s="6"/>
      <c r="F2" s="6"/>
      <c r="G2" s="8"/>
    </row>
    <row collapsed="false" customFormat="false" customHeight="false" hidden="false" ht="12.35" outlineLevel="0" r="3">
      <c r="A3" s="9"/>
      <c r="B3" s="10"/>
      <c r="C3" s="11"/>
      <c r="D3" s="11"/>
      <c r="E3" s="12"/>
      <c r="F3" s="12"/>
      <c r="G3" s="8"/>
    </row>
    <row collapsed="false" customFormat="false" customHeight="false" hidden="false" ht="13.55" outlineLevel="0" r="4">
      <c r="A4" s="10"/>
      <c r="B4" s="10"/>
      <c r="C4" s="11"/>
      <c r="D4" s="11"/>
      <c r="E4" s="13" t="s">
        <v>2</v>
      </c>
      <c r="F4" s="13"/>
      <c r="G4" s="13"/>
    </row>
    <row collapsed="false" customFormat="false" customHeight="true" hidden="false" ht="78.75" outlineLevel="0" r="5">
      <c r="A5" s="14" t="s">
        <v>3</v>
      </c>
      <c r="B5" s="15" t="s">
        <v>4</v>
      </c>
      <c r="C5" s="16" t="s">
        <v>5</v>
      </c>
      <c r="D5" s="16" t="s">
        <v>6</v>
      </c>
      <c r="E5" s="16" t="s">
        <v>7</v>
      </c>
      <c r="F5" s="15" t="s">
        <v>8</v>
      </c>
      <c r="G5" s="17" t="s">
        <v>9</v>
      </c>
    </row>
    <row collapsed="false" customFormat="true" customHeight="true" hidden="false" ht="16.5" outlineLevel="0" r="6" s="22">
      <c r="A6" s="18" t="s">
        <v>10</v>
      </c>
      <c r="B6" s="19" t="s">
        <v>11</v>
      </c>
      <c r="C6" s="20" t="n">
        <f aca="false">SUM(C7,C9,C10,C14,C18,C23,C27,C30,C25)</f>
        <v>21183.2</v>
      </c>
      <c r="D6" s="20" t="n">
        <f aca="false">SUM(D7,D9,D10,D14,D18,D23,D27,D30,D25)</f>
        <v>8983.4</v>
      </c>
      <c r="E6" s="20" t="n">
        <f aca="false">SUM(E7,E9,E10,E14,E18,E23,E27,E30,E25)</f>
        <v>9577.7</v>
      </c>
      <c r="F6" s="20" t="n">
        <f aca="false">E6/C6*100</f>
        <v>45.2136598814155</v>
      </c>
      <c r="G6" s="21" t="n">
        <f aca="false">E6/D6*100</f>
        <v>106.615535320703</v>
      </c>
    </row>
    <row collapsed="false" customFormat="true" customHeight="true" hidden="false" ht="18" outlineLevel="0" r="7" s="22">
      <c r="A7" s="23" t="s">
        <v>12</v>
      </c>
      <c r="B7" s="24" t="s">
        <v>13</v>
      </c>
      <c r="C7" s="25" t="n">
        <f aca="false">SUM(C8:C8)</f>
        <v>9381</v>
      </c>
      <c r="D7" s="25" t="n">
        <f aca="false">SUM(D8:D8)</f>
        <v>4636.4</v>
      </c>
      <c r="E7" s="25" t="n">
        <f aca="false">SUM(E8:E8)</f>
        <v>4649.7</v>
      </c>
      <c r="F7" s="25" t="n">
        <f aca="false">E7/C7*100</f>
        <v>49.5650783498561</v>
      </c>
      <c r="G7" s="26" t="n">
        <f aca="false">E7/D7*100</f>
        <v>100.286860495212</v>
      </c>
    </row>
    <row collapsed="false" customFormat="false" customHeight="true" hidden="false" ht="17.25" outlineLevel="0" r="8">
      <c r="A8" s="27" t="s">
        <v>14</v>
      </c>
      <c r="B8" s="28" t="s">
        <v>15</v>
      </c>
      <c r="C8" s="29" t="n">
        <v>9381</v>
      </c>
      <c r="D8" s="29" t="n">
        <v>4636.4</v>
      </c>
      <c r="E8" s="29" t="n">
        <v>4649.7</v>
      </c>
      <c r="F8" s="29" t="n">
        <f aca="false">E8/C8*100</f>
        <v>49.5650783498561</v>
      </c>
      <c r="G8" s="30" t="n">
        <f aca="false">E8/D8*100</f>
        <v>100.286860495212</v>
      </c>
    </row>
    <row collapsed="false" customFormat="false" customHeight="true" hidden="false" ht="35.25" outlineLevel="0" r="9">
      <c r="A9" s="31" t="s">
        <v>16</v>
      </c>
      <c r="B9" s="32" t="s">
        <v>17</v>
      </c>
      <c r="C9" s="33" t="n">
        <v>1220.5</v>
      </c>
      <c r="D9" s="33" t="n">
        <v>583</v>
      </c>
      <c r="E9" s="33" t="n">
        <v>583.6</v>
      </c>
      <c r="F9" s="33" t="n">
        <f aca="false">E9/C9*100</f>
        <v>47.8164686603851</v>
      </c>
      <c r="G9" s="26" t="n">
        <f aca="false">E9/D9*100</f>
        <v>100.102915951973</v>
      </c>
    </row>
    <row collapsed="false" customFormat="true" customHeight="true" hidden="false" ht="17.25" outlineLevel="0" r="10" s="22">
      <c r="A10" s="31" t="s">
        <v>18</v>
      </c>
      <c r="B10" s="32" t="s">
        <v>19</v>
      </c>
      <c r="C10" s="33" t="n">
        <f aca="false">(C11+C12+C13)</f>
        <v>3020</v>
      </c>
      <c r="D10" s="33" t="n">
        <f aca="false">(D11+D12)</f>
        <v>1626</v>
      </c>
      <c r="E10" s="33" t="n">
        <f aca="false">(E11+E12)</f>
        <v>1637</v>
      </c>
      <c r="F10" s="33" t="n">
        <f aca="false">E10/C10*100</f>
        <v>54.205298013245</v>
      </c>
      <c r="G10" s="26" t="n">
        <f aca="false">E10/D10*100</f>
        <v>100.676506765068</v>
      </c>
    </row>
    <row collapsed="false" customFormat="false" customHeight="true" hidden="false" ht="33.75" outlineLevel="0" r="11">
      <c r="A11" s="27" t="s">
        <v>20</v>
      </c>
      <c r="B11" s="28" t="s">
        <v>21</v>
      </c>
      <c r="C11" s="29" t="n">
        <v>1745</v>
      </c>
      <c r="D11" s="29" t="n">
        <v>881</v>
      </c>
      <c r="E11" s="29" t="n">
        <v>888.4</v>
      </c>
      <c r="F11" s="29" t="n">
        <f aca="false">E11/C11*100</f>
        <v>50.9111747851003</v>
      </c>
      <c r="G11" s="30" t="n">
        <f aca="false">E11/D11*100</f>
        <v>100.839954597049</v>
      </c>
    </row>
    <row collapsed="false" customFormat="false" customHeight="false" hidden="false" ht="15.95" outlineLevel="0" r="12">
      <c r="A12" s="27" t="s">
        <v>22</v>
      </c>
      <c r="B12" s="28" t="s">
        <v>23</v>
      </c>
      <c r="C12" s="29" t="n">
        <v>1267</v>
      </c>
      <c r="D12" s="29" t="n">
        <v>745</v>
      </c>
      <c r="E12" s="29" t="n">
        <v>748.6</v>
      </c>
      <c r="F12" s="29" t="n">
        <f aca="false">E12/C12*100</f>
        <v>59.0844514601421</v>
      </c>
      <c r="G12" s="30" t="n">
        <f aca="false">E12/D12*100</f>
        <v>100.48322147651</v>
      </c>
    </row>
    <row collapsed="false" customFormat="false" customHeight="true" hidden="false" ht="22.5" outlineLevel="0" r="13">
      <c r="A13" s="27" t="s">
        <v>24</v>
      </c>
      <c r="B13" s="28" t="s">
        <v>25</v>
      </c>
      <c r="C13" s="29" t="n">
        <v>8</v>
      </c>
      <c r="D13" s="29"/>
      <c r="E13" s="29"/>
      <c r="F13" s="29"/>
      <c r="G13" s="30"/>
    </row>
    <row collapsed="false" customFormat="true" customHeight="true" hidden="false" ht="19.5" outlineLevel="0" r="14" s="22">
      <c r="A14" s="31" t="s">
        <v>26</v>
      </c>
      <c r="B14" s="32" t="s">
        <v>27</v>
      </c>
      <c r="C14" s="33" t="n">
        <f aca="false">(C15+C16+C17)</f>
        <v>660.7</v>
      </c>
      <c r="D14" s="33" t="n">
        <f aca="false">(D15+D16+D17)</f>
        <v>318.9</v>
      </c>
      <c r="E14" s="33" t="n">
        <f aca="false">(E15+E16+E17)</f>
        <v>376.3</v>
      </c>
      <c r="F14" s="33" t="n">
        <f aca="false">E14/C14*100</f>
        <v>56.9547449674588</v>
      </c>
      <c r="G14" s="26" t="n">
        <f aca="false">E14/D14*100</f>
        <v>117.999372844152</v>
      </c>
    </row>
    <row collapsed="false" customFormat="true" customHeight="true" hidden="false" ht="48" outlineLevel="0" r="15" s="22">
      <c r="A15" s="27" t="s">
        <v>28</v>
      </c>
      <c r="B15" s="28" t="s">
        <v>29</v>
      </c>
      <c r="C15" s="29" t="n">
        <v>400</v>
      </c>
      <c r="D15" s="29" t="n">
        <v>223</v>
      </c>
      <c r="E15" s="29" t="n">
        <v>223.3</v>
      </c>
      <c r="F15" s="29" t="n">
        <f aca="false">E15/C15*100</f>
        <v>55.825</v>
      </c>
      <c r="G15" s="30" t="n">
        <f aca="false">E15/D15*100</f>
        <v>100.134529147982</v>
      </c>
    </row>
    <row collapsed="false" customFormat="true" customHeight="true" hidden="false" ht="66.75" outlineLevel="0" r="16" s="22">
      <c r="A16" s="27" t="s">
        <v>30</v>
      </c>
      <c r="B16" s="28" t="s">
        <v>31</v>
      </c>
      <c r="C16" s="29" t="n">
        <v>10</v>
      </c>
      <c r="D16" s="29"/>
      <c r="E16" s="29"/>
      <c r="F16" s="29" t="n">
        <f aca="false">E16/C16*100</f>
        <v>0</v>
      </c>
      <c r="G16" s="30"/>
    </row>
    <row collapsed="false" customFormat="true" customHeight="true" hidden="false" ht="48.75" outlineLevel="0" r="17" s="22">
      <c r="A17" s="27" t="s">
        <v>32</v>
      </c>
      <c r="B17" s="28" t="s">
        <v>33</v>
      </c>
      <c r="C17" s="29" t="n">
        <v>250.7</v>
      </c>
      <c r="D17" s="29" t="n">
        <v>95.9</v>
      </c>
      <c r="E17" s="29" t="n">
        <v>153</v>
      </c>
      <c r="F17" s="29" t="n">
        <f aca="false">E17/C17*100</f>
        <v>61.0291184682888</v>
      </c>
      <c r="G17" s="30" t="n">
        <f aca="false">E17/D17*100</f>
        <v>159.541188738269</v>
      </c>
    </row>
    <row collapsed="false" customFormat="true" customHeight="false" hidden="false" ht="44" outlineLevel="0" r="18" s="22">
      <c r="A18" s="31" t="s">
        <v>34</v>
      </c>
      <c r="B18" s="32" t="s">
        <v>35</v>
      </c>
      <c r="C18" s="33" t="n">
        <f aca="false">SUM(C19+C22)</f>
        <v>1704</v>
      </c>
      <c r="D18" s="33" t="n">
        <f aca="false">SUM(D19+D22)</f>
        <v>681.9</v>
      </c>
      <c r="E18" s="33" t="n">
        <f aca="false">E19+E22</f>
        <v>685.7</v>
      </c>
      <c r="F18" s="33" t="n">
        <f aca="false">E18/C18*100</f>
        <v>40.2406103286385</v>
      </c>
      <c r="G18" s="26" t="n">
        <f aca="false">E18/D18*100</f>
        <v>100.557266461358</v>
      </c>
    </row>
    <row collapsed="false" customFormat="true" customHeight="true" hidden="false" ht="96" outlineLevel="0" r="19" s="22">
      <c r="A19" s="31" t="s">
        <v>36</v>
      </c>
      <c r="B19" s="32" t="s">
        <v>37</v>
      </c>
      <c r="C19" s="33" t="n">
        <f aca="false">SUM(C20:C21)</f>
        <v>1513.8</v>
      </c>
      <c r="D19" s="33" t="n">
        <f aca="false">SUM(D20:D21)</f>
        <v>657.9</v>
      </c>
      <c r="E19" s="33" t="n">
        <f aca="false">SUM(E20:E21)</f>
        <v>661.2</v>
      </c>
      <c r="F19" s="33" t="n">
        <f aca="false">E19/C19*100</f>
        <v>43.6781609195402</v>
      </c>
      <c r="G19" s="26" t="n">
        <f aca="false">E19/D19*100</f>
        <v>100.501595987232</v>
      </c>
    </row>
    <row collapsed="false" customFormat="false" customHeight="false" hidden="false" ht="72.35" outlineLevel="0" r="20">
      <c r="A20" s="27" t="s">
        <v>38</v>
      </c>
      <c r="B20" s="28" t="s">
        <v>39</v>
      </c>
      <c r="C20" s="29" t="n">
        <v>1400</v>
      </c>
      <c r="D20" s="29" t="n">
        <v>620.5</v>
      </c>
      <c r="E20" s="29" t="n">
        <v>622</v>
      </c>
      <c r="F20" s="29" t="n">
        <f aca="false">E20/C20*100</f>
        <v>44.4285714285714</v>
      </c>
      <c r="G20" s="30" t="n">
        <f aca="false">E20/D20*100</f>
        <v>100.241740531829</v>
      </c>
    </row>
    <row collapsed="false" customFormat="false" customHeight="true" hidden="false" ht="85.5" outlineLevel="0" r="21">
      <c r="A21" s="27" t="s">
        <v>40</v>
      </c>
      <c r="B21" s="28" t="s">
        <v>41</v>
      </c>
      <c r="C21" s="29" t="n">
        <v>113.8</v>
      </c>
      <c r="D21" s="29" t="n">
        <v>37.4</v>
      </c>
      <c r="E21" s="29" t="n">
        <v>39.2</v>
      </c>
      <c r="F21" s="29" t="n">
        <f aca="false">E21/C21*100</f>
        <v>34.4463971880492</v>
      </c>
      <c r="G21" s="30" t="n">
        <f aca="false">E21/D21*100</f>
        <v>104.812834224599</v>
      </c>
    </row>
    <row collapsed="false" customFormat="false" customHeight="true" hidden="false" ht="96.75" outlineLevel="0" r="22">
      <c r="A22" s="27" t="s">
        <v>42</v>
      </c>
      <c r="B22" s="28" t="s">
        <v>43</v>
      </c>
      <c r="C22" s="29" t="n">
        <v>190.2</v>
      </c>
      <c r="D22" s="29" t="n">
        <v>24</v>
      </c>
      <c r="E22" s="29" t="n">
        <v>24.5</v>
      </c>
      <c r="F22" s="29" t="n">
        <f aca="false">E22/C22*100</f>
        <v>12.8811777076761</v>
      </c>
      <c r="G22" s="30" t="n">
        <f aca="false">E22/D22*100</f>
        <v>102.083333333333</v>
      </c>
    </row>
    <row collapsed="false" customFormat="true" customHeight="true" hidden="false" ht="16.5" outlineLevel="0" r="23" s="22">
      <c r="A23" s="31" t="s">
        <v>44</v>
      </c>
      <c r="B23" s="32" t="s">
        <v>45</v>
      </c>
      <c r="C23" s="33" t="n">
        <f aca="false">C24</f>
        <v>456.7</v>
      </c>
      <c r="D23" s="33" t="n">
        <f aca="false">D24</f>
        <v>48.1</v>
      </c>
      <c r="E23" s="33" t="n">
        <f aca="false">SUM(E24)</f>
        <v>47.4</v>
      </c>
      <c r="F23" s="33" t="n">
        <f aca="false">E23/C23*100</f>
        <v>10.3788044668272</v>
      </c>
      <c r="G23" s="30" t="n">
        <f aca="false">E23/D23*100</f>
        <v>98.5446985446985</v>
      </c>
    </row>
    <row collapsed="false" customFormat="true" customHeight="true" hidden="false" ht="23.25" outlineLevel="0" r="24" s="22">
      <c r="A24" s="27" t="s">
        <v>46</v>
      </c>
      <c r="B24" s="28" t="s">
        <v>47</v>
      </c>
      <c r="C24" s="29" t="n">
        <v>456.7</v>
      </c>
      <c r="D24" s="29" t="n">
        <v>48.1</v>
      </c>
      <c r="E24" s="29" t="n">
        <v>47.4</v>
      </c>
      <c r="F24" s="29" t="n">
        <f aca="false">E24/C24*100</f>
        <v>10.3788044668272</v>
      </c>
      <c r="G24" s="30" t="n">
        <f aca="false">E24/D24*100</f>
        <v>98.5446985446985</v>
      </c>
    </row>
    <row collapsed="false" customFormat="true" customHeight="true" hidden="false" ht="50.25" outlineLevel="0" r="25" s="22">
      <c r="A25" s="31" t="s">
        <v>48</v>
      </c>
      <c r="B25" s="32" t="s">
        <v>49</v>
      </c>
      <c r="C25" s="33" t="n">
        <f aca="false">SUM(C26)</f>
        <v>820.3</v>
      </c>
      <c r="D25" s="33" t="n">
        <f aca="false">SUM(D26)</f>
        <v>820.3</v>
      </c>
      <c r="E25" s="33" t="n">
        <f aca="false">SUM(E26)</f>
        <v>1209.1</v>
      </c>
      <c r="F25" s="33" t="n">
        <f aca="false">E25/C25*100</f>
        <v>147.397293673046</v>
      </c>
      <c r="G25" s="30" t="n">
        <f aca="false">E25/D25*100</f>
        <v>147.397293673046</v>
      </c>
    </row>
    <row collapsed="false" customFormat="true" customHeight="false" hidden="false" ht="29.85" outlineLevel="0" r="26" s="22">
      <c r="A26" s="27" t="s">
        <v>50</v>
      </c>
      <c r="B26" s="28" t="s">
        <v>51</v>
      </c>
      <c r="C26" s="29" t="n">
        <v>820.3</v>
      </c>
      <c r="D26" s="29" t="n">
        <v>820.3</v>
      </c>
      <c r="E26" s="29" t="n">
        <v>1209.1</v>
      </c>
      <c r="F26" s="29" t="n">
        <f aca="false">E26/C26*100</f>
        <v>147.397293673046</v>
      </c>
      <c r="G26" s="30" t="n">
        <f aca="false">E26/D26*100</f>
        <v>147.397293673046</v>
      </c>
    </row>
    <row collapsed="false" customFormat="true" customHeight="false" hidden="false" ht="29.85" outlineLevel="0" r="27" s="22">
      <c r="A27" s="31" t="s">
        <v>52</v>
      </c>
      <c r="B27" s="32" t="s">
        <v>53</v>
      </c>
      <c r="C27" s="33" t="n">
        <f aca="false">C28+C29</f>
        <v>3730</v>
      </c>
      <c r="D27" s="33" t="n">
        <f aca="false">D28+D29</f>
        <v>230</v>
      </c>
      <c r="E27" s="33" t="n">
        <f aca="false">E28+E29</f>
        <v>302.2</v>
      </c>
      <c r="F27" s="33" t="n">
        <f aca="false">E27/C27*100</f>
        <v>8.10187667560322</v>
      </c>
      <c r="G27" s="30" t="n">
        <f aca="false">E27/D27*100</f>
        <v>131.391304347826</v>
      </c>
    </row>
    <row collapsed="false" customFormat="true" customHeight="true" hidden="false" ht="87.75" outlineLevel="0" r="28" s="22">
      <c r="A28" s="27" t="s">
        <v>54</v>
      </c>
      <c r="B28" s="27" t="s">
        <v>55</v>
      </c>
      <c r="C28" s="29" t="n">
        <v>3500</v>
      </c>
      <c r="D28" s="33"/>
      <c r="E28" s="33"/>
      <c r="F28" s="33" t="n">
        <f aca="false">E28/C28*100</f>
        <v>0</v>
      </c>
      <c r="G28" s="30" t="e">
        <f aca="false">E28/D28*100</f>
        <v>#DIV/0!</v>
      </c>
    </row>
    <row collapsed="false" customFormat="true" customHeight="false" hidden="false" ht="44" outlineLevel="0" r="29" s="22">
      <c r="A29" s="27" t="s">
        <v>56</v>
      </c>
      <c r="B29" s="28" t="s">
        <v>57</v>
      </c>
      <c r="C29" s="29" t="n">
        <v>230</v>
      </c>
      <c r="D29" s="29" t="n">
        <v>230</v>
      </c>
      <c r="E29" s="29" t="n">
        <v>302.2</v>
      </c>
      <c r="F29" s="33" t="n">
        <f aca="false">E29/C29*100</f>
        <v>131.391304347826</v>
      </c>
      <c r="G29" s="30" t="n">
        <f aca="false">E29/D29*100</f>
        <v>131.391304347826</v>
      </c>
    </row>
    <row collapsed="false" customFormat="true" customHeight="true" hidden="false" ht="16.5" outlineLevel="0" r="30" s="22">
      <c r="A30" s="31" t="s">
        <v>58</v>
      </c>
      <c r="B30" s="32" t="s">
        <v>59</v>
      </c>
      <c r="C30" s="33" t="n">
        <v>190</v>
      </c>
      <c r="D30" s="33" t="n">
        <v>38.8</v>
      </c>
      <c r="E30" s="33" t="n">
        <v>86.7</v>
      </c>
      <c r="F30" s="33" t="n">
        <f aca="false">E30/C30*100</f>
        <v>45.6315789473684</v>
      </c>
      <c r="G30" s="26" t="n">
        <f aca="false">E30/D30*100</f>
        <v>223.453608247423</v>
      </c>
    </row>
    <row collapsed="false" customFormat="true" customHeight="true" hidden="false" ht="16.5" outlineLevel="0" r="31" s="22">
      <c r="A31" s="34" t="s">
        <v>60</v>
      </c>
      <c r="B31" s="35" t="s">
        <v>61</v>
      </c>
      <c r="C31" s="36"/>
      <c r="D31" s="36"/>
      <c r="E31" s="36"/>
      <c r="F31" s="36"/>
      <c r="G31" s="37"/>
    </row>
    <row collapsed="false" customFormat="true" customHeight="true" hidden="false" ht="18.75" outlineLevel="0" r="32" s="22">
      <c r="A32" s="38" t="s">
        <v>62</v>
      </c>
      <c r="B32" s="19" t="s">
        <v>63</v>
      </c>
      <c r="C32" s="20" t="n">
        <f aca="false">C33+C105+C101+C103</f>
        <v>217697.7</v>
      </c>
      <c r="D32" s="20" t="n">
        <f aca="false">D33+D105+D101+D103</f>
        <v>108621.4</v>
      </c>
      <c r="E32" s="20" t="n">
        <f aca="false">E33+E105+E101+E103</f>
        <v>108621.4</v>
      </c>
      <c r="F32" s="20" t="n">
        <f aca="false">E32/C32*100</f>
        <v>49.895520255841</v>
      </c>
      <c r="G32" s="21" t="n">
        <f aca="false">E32/D32*100</f>
        <v>100</v>
      </c>
    </row>
    <row collapsed="false" customFormat="true" customHeight="true" hidden="false" ht="54.75" outlineLevel="0" r="33" s="22">
      <c r="A33" s="39" t="s">
        <v>64</v>
      </c>
      <c r="B33" s="24" t="s">
        <v>65</v>
      </c>
      <c r="C33" s="25" t="n">
        <f aca="false">C34+C44+C54+C99</f>
        <v>218701.4</v>
      </c>
      <c r="D33" s="25" t="n">
        <f aca="false">D34+D44+D54+D99</f>
        <v>109625.1</v>
      </c>
      <c r="E33" s="25" t="n">
        <f aca="false">E34+E44+E54+E99</f>
        <v>109625.1</v>
      </c>
      <c r="F33" s="25" t="n">
        <f aca="false">E33/C33*100</f>
        <v>50.1254678753771</v>
      </c>
      <c r="G33" s="26" t="n">
        <f aca="false">E33/D33*100</f>
        <v>100</v>
      </c>
    </row>
    <row collapsed="false" customFormat="true" customHeight="false" hidden="false" ht="29.85" outlineLevel="0" r="34" s="22">
      <c r="A34" s="31" t="s">
        <v>66</v>
      </c>
      <c r="B34" s="32" t="s">
        <v>67</v>
      </c>
      <c r="C34" s="33" t="n">
        <f aca="false">C35+C43</f>
        <v>61362.7</v>
      </c>
      <c r="D34" s="33" t="n">
        <f aca="false">D35+D43</f>
        <v>30534.7</v>
      </c>
      <c r="E34" s="33" t="n">
        <f aca="false">E35+E43</f>
        <v>30534.7</v>
      </c>
      <c r="F34" s="33" t="n">
        <f aca="false">E34/C34*100</f>
        <v>49.7610111680223</v>
      </c>
      <c r="G34" s="26" t="n">
        <f aca="false">E34/D34*100</f>
        <v>100</v>
      </c>
    </row>
    <row collapsed="false" customFormat="false" customHeight="false" hidden="false" ht="29.85" outlineLevel="0" r="35">
      <c r="A35" s="27" t="s">
        <v>68</v>
      </c>
      <c r="B35" s="28" t="s">
        <v>69</v>
      </c>
      <c r="C35" s="40" t="n">
        <v>59336.4</v>
      </c>
      <c r="D35" s="40" t="n">
        <v>29083.9</v>
      </c>
      <c r="E35" s="40" t="n">
        <v>29083.9</v>
      </c>
      <c r="F35" s="29" t="n">
        <f aca="false">E35/C35*100</f>
        <v>49.0152756149682</v>
      </c>
      <c r="G35" s="30" t="n">
        <f aca="false">E35/D35*100</f>
        <v>100</v>
      </c>
    </row>
    <row collapsed="false" customFormat="false" customHeight="true" hidden="true" ht="12.75" outlineLevel="0" r="36">
      <c r="A36" s="27" t="s">
        <v>70</v>
      </c>
      <c r="B36" s="28" t="s">
        <v>71</v>
      </c>
      <c r="C36" s="40"/>
      <c r="D36" s="40"/>
      <c r="E36" s="40"/>
      <c r="F36" s="29" t="e">
        <f aca="false">E36/C36*100</f>
        <v>#DIV/0!</v>
      </c>
      <c r="G36" s="30" t="e">
        <f aca="false">E36/D36*100</f>
        <v>#DIV/0!</v>
      </c>
    </row>
    <row collapsed="false" customFormat="true" customHeight="true" hidden="true" ht="12.75" outlineLevel="0" r="37" s="22">
      <c r="A37" s="31" t="s">
        <v>72</v>
      </c>
      <c r="B37" s="32" t="s">
        <v>73</v>
      </c>
      <c r="C37" s="33" t="n">
        <f aca="false">SUM(C38+C40+C41)</f>
        <v>0</v>
      </c>
      <c r="D37" s="33" t="n">
        <f aca="false">SUM(D38+D40+D41)</f>
        <v>0</v>
      </c>
      <c r="E37" s="33" t="n">
        <f aca="false">SUM(E38+E40+E41)</f>
        <v>0</v>
      </c>
      <c r="F37" s="29" t="e">
        <f aca="false">E37/C37*100</f>
        <v>#DIV/0!</v>
      </c>
      <c r="G37" s="30" t="e">
        <f aca="false">E37/D37*100</f>
        <v>#DIV/0!</v>
      </c>
    </row>
    <row collapsed="false" customFormat="true" customHeight="true" hidden="true" ht="12.75" outlineLevel="0" r="38" s="22">
      <c r="A38" s="27" t="s">
        <v>74</v>
      </c>
      <c r="B38" s="28" t="s">
        <v>75</v>
      </c>
      <c r="C38" s="29"/>
      <c r="D38" s="29"/>
      <c r="E38" s="29"/>
      <c r="F38" s="29" t="e">
        <f aca="false">E38/C38*100</f>
        <v>#DIV/0!</v>
      </c>
      <c r="G38" s="30" t="e">
        <f aca="false">E38/D38*100</f>
        <v>#DIV/0!</v>
      </c>
    </row>
    <row collapsed="false" customFormat="true" customHeight="true" hidden="true" ht="12.75" outlineLevel="0" r="39" s="22">
      <c r="A39" s="27" t="s">
        <v>76</v>
      </c>
      <c r="B39" s="28" t="s">
        <v>77</v>
      </c>
      <c r="C39" s="29"/>
      <c r="D39" s="29"/>
      <c r="E39" s="29"/>
      <c r="F39" s="29" t="e">
        <f aca="false">E39/C39*100</f>
        <v>#DIV/0!</v>
      </c>
      <c r="G39" s="30" t="e">
        <f aca="false">E39/D39*100</f>
        <v>#DIV/0!</v>
      </c>
    </row>
    <row collapsed="false" customFormat="true" customHeight="true" hidden="true" ht="12.75" outlineLevel="0" r="40" s="22">
      <c r="A40" s="27" t="s">
        <v>78</v>
      </c>
      <c r="B40" s="28" t="s">
        <v>79</v>
      </c>
      <c r="C40" s="29"/>
      <c r="D40" s="29"/>
      <c r="E40" s="29"/>
      <c r="F40" s="29" t="e">
        <f aca="false">E40/C40*100</f>
        <v>#DIV/0!</v>
      </c>
      <c r="G40" s="30" t="e">
        <f aca="false">E40/D40*100</f>
        <v>#DIV/0!</v>
      </c>
    </row>
    <row collapsed="false" customFormat="false" customHeight="true" hidden="true" ht="12.75" outlineLevel="0" r="41">
      <c r="A41" s="31" t="s">
        <v>80</v>
      </c>
      <c r="B41" s="28" t="s">
        <v>81</v>
      </c>
      <c r="C41" s="41" t="n">
        <f aca="false">SUM(C42)</f>
        <v>0</v>
      </c>
      <c r="D41" s="41" t="n">
        <f aca="false">SUM(D42)</f>
        <v>0</v>
      </c>
      <c r="E41" s="41" t="n">
        <f aca="false">E42</f>
        <v>0</v>
      </c>
      <c r="F41" s="29" t="e">
        <f aca="false">E41/C41*100</f>
        <v>#DIV/0!</v>
      </c>
      <c r="G41" s="30" t="e">
        <f aca="false">E41/D41*100</f>
        <v>#DIV/0!</v>
      </c>
    </row>
    <row collapsed="false" customFormat="false" customHeight="true" hidden="true" ht="12.75" outlineLevel="0" r="42">
      <c r="A42" s="27" t="s">
        <v>82</v>
      </c>
      <c r="B42" s="28" t="s">
        <v>83</v>
      </c>
      <c r="C42" s="40"/>
      <c r="D42" s="40"/>
      <c r="E42" s="40"/>
      <c r="F42" s="29" t="e">
        <f aca="false">E42/C42*100</f>
        <v>#DIV/0!</v>
      </c>
      <c r="G42" s="30" t="e">
        <f aca="false">E42/D42*100</f>
        <v>#DIV/0!</v>
      </c>
    </row>
    <row collapsed="false" customFormat="false" customHeight="true" hidden="false" ht="36" outlineLevel="0" r="43">
      <c r="A43" s="27" t="s">
        <v>70</v>
      </c>
      <c r="B43" s="28" t="s">
        <v>84</v>
      </c>
      <c r="C43" s="40" t="n">
        <v>2026.3</v>
      </c>
      <c r="D43" s="40" t="n">
        <v>1450.8</v>
      </c>
      <c r="E43" s="40" t="n">
        <v>1450.8</v>
      </c>
      <c r="F43" s="29" t="n">
        <f aca="false">E43/C43*100</f>
        <v>71.5984799881557</v>
      </c>
      <c r="G43" s="30" t="n">
        <f aca="false">E43/D43*100</f>
        <v>100</v>
      </c>
    </row>
    <row collapsed="false" customFormat="false" customHeight="false" hidden="false" ht="29.85" outlineLevel="0" r="44">
      <c r="A44" s="31" t="s">
        <v>85</v>
      </c>
      <c r="B44" s="28" t="s">
        <v>86</v>
      </c>
      <c r="C44" s="41" t="n">
        <f aca="false">C45+C47</f>
        <v>19030.9</v>
      </c>
      <c r="D44" s="41" t="n">
        <f aca="false">D45+D47</f>
        <v>4274</v>
      </c>
      <c r="E44" s="41" t="n">
        <f aca="false">E45+E47</f>
        <v>4274</v>
      </c>
      <c r="F44" s="29" t="n">
        <f aca="false">E44/C44*100</f>
        <v>22.4582126961941</v>
      </c>
      <c r="G44" s="30" t="n">
        <f aca="false">E44/D44*100</f>
        <v>100</v>
      </c>
    </row>
    <row collapsed="false" customFormat="false" customHeight="false" hidden="false" ht="29.85" outlineLevel="0" r="45">
      <c r="A45" s="42" t="s">
        <v>87</v>
      </c>
      <c r="B45" s="28" t="s">
        <v>88</v>
      </c>
      <c r="C45" s="40" t="n">
        <f aca="false">C46</f>
        <v>230.8</v>
      </c>
      <c r="D45" s="40" t="n">
        <f aca="false">D46</f>
        <v>0</v>
      </c>
      <c r="E45" s="40" t="n">
        <f aca="false">E46</f>
        <v>0</v>
      </c>
      <c r="F45" s="29"/>
      <c r="G45" s="30"/>
    </row>
    <row collapsed="false" customFormat="false" customHeight="true" hidden="false" ht="61.5" outlineLevel="0" r="46">
      <c r="A46" s="42" t="s">
        <v>89</v>
      </c>
      <c r="B46" s="28" t="s">
        <v>90</v>
      </c>
      <c r="C46" s="40" t="n">
        <v>230.8</v>
      </c>
      <c r="D46" s="40"/>
      <c r="E46" s="40"/>
      <c r="F46" s="29"/>
      <c r="G46" s="30"/>
    </row>
    <row collapsed="false" customFormat="false" customHeight="false" hidden="false" ht="15.95" outlineLevel="0" r="47">
      <c r="A47" s="43" t="s">
        <v>80</v>
      </c>
      <c r="B47" s="44" t="s">
        <v>91</v>
      </c>
      <c r="C47" s="40" t="n">
        <f aca="false">C48</f>
        <v>18800.1</v>
      </c>
      <c r="D47" s="40" t="n">
        <f aca="false">D48</f>
        <v>4274</v>
      </c>
      <c r="E47" s="40" t="n">
        <f aca="false">E48</f>
        <v>4274</v>
      </c>
      <c r="F47" s="29" t="n">
        <f aca="false">E47/C47*100</f>
        <v>22.7339216280764</v>
      </c>
      <c r="G47" s="30" t="n">
        <f aca="false">E47/D47*100</f>
        <v>100</v>
      </c>
    </row>
    <row collapsed="false" customFormat="false" customHeight="false" hidden="false" ht="15.95" outlineLevel="0" r="48">
      <c r="A48" s="43" t="s">
        <v>82</v>
      </c>
      <c r="B48" s="44" t="s">
        <v>92</v>
      </c>
      <c r="C48" s="40" t="n">
        <f aca="false">C49+C51+C52+C53+C50</f>
        <v>18800.1</v>
      </c>
      <c r="D48" s="40" t="n">
        <f aca="false">D49+D51+D52+D53+D50</f>
        <v>4274</v>
      </c>
      <c r="E48" s="40" t="n">
        <f aca="false">E49+E51+E52+E53</f>
        <v>4274</v>
      </c>
      <c r="F48" s="29" t="n">
        <f aca="false">E48/C48*100</f>
        <v>22.7339216280764</v>
      </c>
      <c r="G48" s="30" t="n">
        <f aca="false">E48/D48*100</f>
        <v>100</v>
      </c>
    </row>
    <row collapsed="false" customFormat="false" customHeight="true" hidden="false" ht="82.5" outlineLevel="0" r="49">
      <c r="A49" s="45" t="s">
        <v>93</v>
      </c>
      <c r="B49" s="44" t="s">
        <v>94</v>
      </c>
      <c r="C49" s="40" t="n">
        <v>2820.3</v>
      </c>
      <c r="D49" s="40" t="n">
        <v>1410.2</v>
      </c>
      <c r="E49" s="40" t="n">
        <v>1410.2</v>
      </c>
      <c r="F49" s="29" t="n">
        <f aca="false">E49/C49*100</f>
        <v>50.0017728610432</v>
      </c>
      <c r="G49" s="30" t="n">
        <f aca="false">E49/D49*100</f>
        <v>100</v>
      </c>
    </row>
    <row collapsed="false" customFormat="false" customHeight="false" hidden="false" ht="44" outlineLevel="0" r="50">
      <c r="A50" s="46" t="s">
        <v>95</v>
      </c>
      <c r="B50" s="44" t="s">
        <v>96</v>
      </c>
      <c r="C50" s="40" t="n">
        <v>2815.2</v>
      </c>
      <c r="D50" s="40"/>
      <c r="E50" s="40"/>
      <c r="F50" s="29"/>
      <c r="G50" s="30"/>
    </row>
    <row collapsed="false" customFormat="false" customHeight="true" hidden="false" ht="86.25" outlineLevel="0" r="51">
      <c r="A51" s="27" t="s">
        <v>97</v>
      </c>
      <c r="B51" s="28" t="s">
        <v>98</v>
      </c>
      <c r="C51" s="40" t="n">
        <v>4665.9</v>
      </c>
      <c r="D51" s="40" t="n">
        <v>2332.9</v>
      </c>
      <c r="E51" s="40" t="n">
        <v>2332.9</v>
      </c>
      <c r="F51" s="29" t="n">
        <f aca="false">E51/C51*100</f>
        <v>49.9989283953792</v>
      </c>
      <c r="G51" s="30" t="n">
        <f aca="false">E51/D51*100</f>
        <v>100</v>
      </c>
    </row>
    <row collapsed="false" customFormat="false" customHeight="true" hidden="false" ht="50.25" outlineLevel="0" r="52">
      <c r="A52" s="27" t="s">
        <v>99</v>
      </c>
      <c r="B52" s="28" t="s">
        <v>100</v>
      </c>
      <c r="C52" s="40" t="n">
        <v>1498.7</v>
      </c>
      <c r="D52" s="40" t="n">
        <v>530.9</v>
      </c>
      <c r="E52" s="40" t="n">
        <v>530.9</v>
      </c>
      <c r="F52" s="29" t="n">
        <f aca="false">E52/C52*100</f>
        <v>35.4240341629412</v>
      </c>
      <c r="G52" s="30" t="n">
        <f aca="false">E52/D52*100</f>
        <v>100</v>
      </c>
    </row>
    <row collapsed="false" customFormat="false" customHeight="true" hidden="false" ht="96" outlineLevel="0" r="53">
      <c r="A53" s="47" t="s">
        <v>101</v>
      </c>
      <c r="B53" s="28" t="s">
        <v>102</v>
      </c>
      <c r="C53" s="40" t="n">
        <v>7000</v>
      </c>
      <c r="D53" s="40"/>
      <c r="E53" s="40"/>
      <c r="F53" s="29" t="n">
        <f aca="false">E53/C53*100</f>
        <v>0</v>
      </c>
      <c r="G53" s="30"/>
    </row>
    <row collapsed="false" customFormat="true" customHeight="false" hidden="false" ht="29.85" outlineLevel="0" r="54" s="22">
      <c r="A54" s="31" t="s">
        <v>103</v>
      </c>
      <c r="B54" s="32" t="s">
        <v>104</v>
      </c>
      <c r="C54" s="33" t="n">
        <f aca="false">C55+C56+C92+C94+C96+C98+C91+C93+C97+C95</f>
        <v>138307.8</v>
      </c>
      <c r="D54" s="33" t="n">
        <f aca="false">D55+D56+D92+D94+D96+D98+D91+D93+D97+D95</f>
        <v>74816.4</v>
      </c>
      <c r="E54" s="33" t="n">
        <f aca="false">E55+E56+E92+E94+E96+E98+E91+E93+E97+E95</f>
        <v>74816.4</v>
      </c>
      <c r="F54" s="33" t="n">
        <f aca="false">E54/C54*100</f>
        <v>54.0941291814345</v>
      </c>
      <c r="G54" s="26" t="n">
        <f aca="false">E54/D54*100</f>
        <v>100</v>
      </c>
    </row>
    <row collapsed="false" customFormat="false" customHeight="false" hidden="false" ht="72.35" outlineLevel="0" r="55">
      <c r="A55" s="27" t="s">
        <v>105</v>
      </c>
      <c r="B55" s="28" t="s">
        <v>106</v>
      </c>
      <c r="C55" s="40" t="n">
        <v>3677.8</v>
      </c>
      <c r="D55" s="40" t="n">
        <v>3268.3</v>
      </c>
      <c r="E55" s="40" t="n">
        <v>3268.3</v>
      </c>
      <c r="F55" s="29" t="n">
        <f aca="false">E55/C55*100</f>
        <v>88.8656261895699</v>
      </c>
      <c r="G55" s="30" t="n">
        <f aca="false">E55/D55*100</f>
        <v>100</v>
      </c>
    </row>
    <row collapsed="false" customFormat="false" customHeight="false" hidden="false" ht="29.85" outlineLevel="0" r="56">
      <c r="A56" s="48" t="s">
        <v>107</v>
      </c>
      <c r="B56" s="49" t="s">
        <v>108</v>
      </c>
      <c r="C56" s="50" t="n">
        <f aca="false">C58+C59+C60+C61+C67+C68+C69+C70+C71+C72+C73+C74+C75+C76+C77+C78+C79+C80+C81+C82+C83+C84+C85+C86+C87+C88+C89+C90+C62+C63+C64+C65+C66</f>
        <v>118554.3</v>
      </c>
      <c r="D56" s="50" t="n">
        <f aca="false">D58+D59+D60+D61+D67+D68+D69+D70+D71+D72+D73+D74+D75+D76+D77+D78+D79+D80+D81+D82+D83+D84+D85+D86+D87+D88+D89+D90+D62+D63+D64+D65+D66</f>
        <v>62878.4</v>
      </c>
      <c r="E56" s="50" t="n">
        <f aca="false">E58+E59+E60+E61+E67+E68+E69+E70+E71+E72+E73+E74+E75+E76+E77+E78+E79+E80+E81+E82+E83+E84+E85+E86+E87+E88+E89+E90+E62+E63+E64+E65+E66</f>
        <v>62878.4</v>
      </c>
      <c r="F56" s="51" t="n">
        <f aca="false">E56/C56*100</f>
        <v>53.0376376057216</v>
      </c>
      <c r="G56" s="52" t="n">
        <f aca="false">E56/D56*100</f>
        <v>100</v>
      </c>
    </row>
    <row collapsed="false" customFormat="false" customHeight="true" hidden="true" ht="12.75" outlineLevel="0" r="57">
      <c r="A57" s="53" t="s">
        <v>109</v>
      </c>
      <c r="B57" s="28" t="s">
        <v>110</v>
      </c>
      <c r="C57" s="40"/>
      <c r="D57" s="40"/>
      <c r="E57" s="40"/>
      <c r="F57" s="51" t="e">
        <f aca="false">E57/C57*100</f>
        <v>#DIV/0!</v>
      </c>
      <c r="G57" s="52" t="e">
        <f aca="false">E57/D57*100</f>
        <v>#DIV/0!</v>
      </c>
    </row>
    <row collapsed="false" customFormat="false" customHeight="true" hidden="false" ht="66.75" outlineLevel="0" r="58">
      <c r="A58" s="54" t="s">
        <v>111</v>
      </c>
      <c r="B58" s="44" t="s">
        <v>112</v>
      </c>
      <c r="C58" s="29" t="n">
        <v>2.1</v>
      </c>
      <c r="D58" s="29"/>
      <c r="E58" s="40"/>
      <c r="F58" s="51" t="n">
        <f aca="false">E58/C58*100</f>
        <v>0</v>
      </c>
      <c r="G58" s="52"/>
    </row>
    <row collapsed="false" customFormat="false" customHeight="false" hidden="false" ht="72.35" outlineLevel="0" r="59">
      <c r="A59" s="54" t="s">
        <v>113</v>
      </c>
      <c r="B59" s="44" t="s">
        <v>114</v>
      </c>
      <c r="C59" s="29" t="n">
        <v>730.5</v>
      </c>
      <c r="D59" s="29" t="n">
        <v>220</v>
      </c>
      <c r="E59" s="40" t="n">
        <v>220</v>
      </c>
      <c r="F59" s="30" t="n">
        <f aca="false">E59/C59*100</f>
        <v>30.1163586584531</v>
      </c>
      <c r="G59" s="52" t="n">
        <f aca="false">E59/D59*100</f>
        <v>100</v>
      </c>
    </row>
    <row collapsed="false" customFormat="false" customHeight="true" hidden="false" ht="83.25" outlineLevel="0" r="60">
      <c r="A60" s="54" t="s">
        <v>115</v>
      </c>
      <c r="B60" s="44" t="s">
        <v>116</v>
      </c>
      <c r="C60" s="29" t="n">
        <v>4417.2</v>
      </c>
      <c r="D60" s="29" t="n">
        <v>2379.4</v>
      </c>
      <c r="E60" s="40" t="n">
        <v>2379.4</v>
      </c>
      <c r="F60" s="30" t="n">
        <f aca="false">E60/C60*100</f>
        <v>53.8667028887078</v>
      </c>
      <c r="G60" s="30" t="n">
        <f aca="false">E60/D60*100</f>
        <v>100</v>
      </c>
    </row>
    <row collapsed="false" customFormat="false" customHeight="true" hidden="false" ht="50.25" outlineLevel="0" r="61">
      <c r="A61" s="54" t="s">
        <v>117</v>
      </c>
      <c r="B61" s="44" t="s">
        <v>118</v>
      </c>
      <c r="C61" s="29" t="n">
        <v>211.5</v>
      </c>
      <c r="D61" s="29" t="n">
        <v>63</v>
      </c>
      <c r="E61" s="40" t="n">
        <v>63</v>
      </c>
      <c r="F61" s="30" t="n">
        <f aca="false">E61/C61*100</f>
        <v>29.7872340425532</v>
      </c>
      <c r="G61" s="30" t="n">
        <f aca="false">E61/D61*100</f>
        <v>100</v>
      </c>
    </row>
    <row collapsed="false" customFormat="false" customHeight="true" hidden="false" ht="69" outlineLevel="0" r="62">
      <c r="A62" s="54" t="s">
        <v>119</v>
      </c>
      <c r="B62" s="44" t="s">
        <v>120</v>
      </c>
      <c r="C62" s="29" t="n">
        <v>30.5</v>
      </c>
      <c r="D62" s="29" t="n">
        <v>3</v>
      </c>
      <c r="E62" s="40" t="n">
        <v>3</v>
      </c>
      <c r="F62" s="30" t="n">
        <f aca="false">E62/C62*100</f>
        <v>9.83606557377049</v>
      </c>
      <c r="G62" s="30" t="n">
        <f aca="false">E62/D62*100</f>
        <v>100</v>
      </c>
    </row>
    <row collapsed="false" customFormat="false" customHeight="true" hidden="false" ht="54" outlineLevel="0" r="63">
      <c r="A63" s="54" t="s">
        <v>121</v>
      </c>
      <c r="B63" s="44" t="s">
        <v>122</v>
      </c>
      <c r="C63" s="29" t="n">
        <v>1501.4</v>
      </c>
      <c r="D63" s="29" t="n">
        <v>1501.4</v>
      </c>
      <c r="E63" s="40" t="n">
        <v>1501.4</v>
      </c>
      <c r="F63" s="30" t="n">
        <f aca="false">E63/C63*100</f>
        <v>100</v>
      </c>
      <c r="G63" s="30" t="n">
        <f aca="false">E63/D63*100</f>
        <v>100</v>
      </c>
    </row>
    <row collapsed="false" customFormat="false" customHeight="true" hidden="false" ht="79.5" outlineLevel="0" r="64">
      <c r="A64" s="54" t="s">
        <v>123</v>
      </c>
      <c r="B64" s="44" t="s">
        <v>124</v>
      </c>
      <c r="C64" s="29" t="n">
        <v>2374.2</v>
      </c>
      <c r="D64" s="29" t="n">
        <v>1187.1</v>
      </c>
      <c r="E64" s="40" t="n">
        <v>1187.1</v>
      </c>
      <c r="F64" s="30" t="n">
        <f aca="false">E64/C64*100</f>
        <v>50</v>
      </c>
      <c r="G64" s="30" t="n">
        <f aca="false">E64/D64*100</f>
        <v>100</v>
      </c>
    </row>
    <row collapsed="false" customFormat="false" customHeight="true" hidden="false" ht="78.75" outlineLevel="0" r="65">
      <c r="A65" s="54" t="s">
        <v>125</v>
      </c>
      <c r="B65" s="44" t="s">
        <v>126</v>
      </c>
      <c r="C65" s="29" t="n">
        <v>1.9</v>
      </c>
      <c r="D65" s="29" t="n">
        <v>1.9</v>
      </c>
      <c r="E65" s="40" t="n">
        <v>1.9</v>
      </c>
      <c r="F65" s="30" t="n">
        <f aca="false">E65/C65*100</f>
        <v>100</v>
      </c>
      <c r="G65" s="30" t="n">
        <f aca="false">E65/D65*100</f>
        <v>100</v>
      </c>
    </row>
    <row collapsed="false" customFormat="false" customHeight="true" hidden="false" ht="68.25" outlineLevel="0" r="66">
      <c r="A66" s="54" t="s">
        <v>127</v>
      </c>
      <c r="B66" s="44" t="s">
        <v>128</v>
      </c>
      <c r="C66" s="29" t="n">
        <v>17.3</v>
      </c>
      <c r="D66" s="29" t="n">
        <v>17.3</v>
      </c>
      <c r="E66" s="40" t="n">
        <v>17.3</v>
      </c>
      <c r="F66" s="30" t="n">
        <f aca="false">E66/C66*100</f>
        <v>100</v>
      </c>
      <c r="G66" s="30" t="n">
        <f aca="false">E66/D66*100</f>
        <v>100</v>
      </c>
    </row>
    <row collapsed="false" customFormat="false" customHeight="true" hidden="false" ht="64.5" outlineLevel="0" r="67">
      <c r="A67" s="54" t="s">
        <v>129</v>
      </c>
      <c r="B67" s="44" t="s">
        <v>130</v>
      </c>
      <c r="C67" s="29" t="n">
        <v>52813.1</v>
      </c>
      <c r="D67" s="29" t="n">
        <v>31399.6</v>
      </c>
      <c r="E67" s="40" t="n">
        <v>31399.6</v>
      </c>
      <c r="F67" s="30" t="n">
        <f aca="false">E67/C67*100</f>
        <v>59.4541884494567</v>
      </c>
      <c r="G67" s="30" t="n">
        <f aca="false">E67/D67*100</f>
        <v>100</v>
      </c>
    </row>
    <row collapsed="false" customFormat="false" customHeight="true" hidden="false" ht="80.25" outlineLevel="0" r="68">
      <c r="A68" s="54" t="s">
        <v>131</v>
      </c>
      <c r="B68" s="44" t="s">
        <v>132</v>
      </c>
      <c r="C68" s="29" t="n">
        <v>8.5</v>
      </c>
      <c r="D68" s="29" t="n">
        <v>4.3</v>
      </c>
      <c r="E68" s="40" t="n">
        <v>4.3</v>
      </c>
      <c r="F68" s="30" t="n">
        <f aca="false">E68/C68*100</f>
        <v>50.5882352941176</v>
      </c>
      <c r="G68" s="30" t="n">
        <f aca="false">E68/D68*100</f>
        <v>100</v>
      </c>
    </row>
    <row collapsed="false" customFormat="false" customHeight="true" hidden="false" ht="80.25" outlineLevel="0" r="69">
      <c r="A69" s="54" t="s">
        <v>133</v>
      </c>
      <c r="B69" s="44" t="s">
        <v>134</v>
      </c>
      <c r="C69" s="29" t="n">
        <v>347.1</v>
      </c>
      <c r="D69" s="29" t="n">
        <v>173.9</v>
      </c>
      <c r="E69" s="40" t="n">
        <v>173.9</v>
      </c>
      <c r="F69" s="30" t="n">
        <f aca="false">E69/C69*100</f>
        <v>50.1008354940939</v>
      </c>
      <c r="G69" s="30" t="n">
        <f aca="false">E69/D69*100</f>
        <v>100</v>
      </c>
    </row>
    <row collapsed="false" customFormat="false" customHeight="false" hidden="false" ht="58.2" outlineLevel="0" r="70">
      <c r="A70" s="54" t="s">
        <v>135</v>
      </c>
      <c r="B70" s="44" t="s">
        <v>136</v>
      </c>
      <c r="C70" s="29" t="n">
        <v>14297</v>
      </c>
      <c r="D70" s="29" t="n">
        <v>6029.4</v>
      </c>
      <c r="E70" s="40" t="n">
        <v>6029.4</v>
      </c>
      <c r="F70" s="30" t="n">
        <f aca="false">E70/C70*100</f>
        <v>42.1724837378471</v>
      </c>
      <c r="G70" s="30" t="n">
        <f aca="false">E70/D70*100</f>
        <v>100</v>
      </c>
    </row>
    <row collapsed="false" customFormat="false" customHeight="true" hidden="false" ht="113.25" outlineLevel="0" r="71">
      <c r="A71" s="54" t="s">
        <v>137</v>
      </c>
      <c r="B71" s="44" t="s">
        <v>138</v>
      </c>
      <c r="C71" s="29" t="n">
        <v>24.3</v>
      </c>
      <c r="D71" s="29" t="n">
        <v>12</v>
      </c>
      <c r="E71" s="40" t="n">
        <v>12</v>
      </c>
      <c r="F71" s="30" t="n">
        <f aca="false">E71/C71*100</f>
        <v>49.3827160493827</v>
      </c>
      <c r="G71" s="30" t="n">
        <f aca="false">E71/D71*100</f>
        <v>100</v>
      </c>
    </row>
    <row collapsed="false" customFormat="false" customHeight="true" hidden="false" ht="115.5" outlineLevel="0" r="72">
      <c r="A72" s="54" t="s">
        <v>139</v>
      </c>
      <c r="B72" s="44" t="s">
        <v>140</v>
      </c>
      <c r="C72" s="29" t="n">
        <v>246.6</v>
      </c>
      <c r="D72" s="29" t="n">
        <v>120</v>
      </c>
      <c r="E72" s="40" t="n">
        <v>120</v>
      </c>
      <c r="F72" s="30" t="n">
        <f aca="false">E72/C72*100</f>
        <v>48.661800486618</v>
      </c>
      <c r="G72" s="30" t="n">
        <f aca="false">E72/D72*100</f>
        <v>100</v>
      </c>
    </row>
    <row collapsed="false" customFormat="false" customHeight="true" hidden="false" ht="128.25" outlineLevel="0" r="73">
      <c r="A73" s="54" t="s">
        <v>141</v>
      </c>
      <c r="B73" s="44" t="s">
        <v>142</v>
      </c>
      <c r="C73" s="29" t="n">
        <v>80.4</v>
      </c>
      <c r="D73" s="29" t="n">
        <v>62.6</v>
      </c>
      <c r="E73" s="40" t="n">
        <v>62.6</v>
      </c>
      <c r="F73" s="30" t="n">
        <f aca="false">E73/C73*100</f>
        <v>77.8606965174129</v>
      </c>
      <c r="G73" s="30" t="n">
        <f aca="false">E73/D73*100</f>
        <v>100</v>
      </c>
    </row>
    <row collapsed="false" customFormat="false" customHeight="true" hidden="false" ht="256.5" outlineLevel="0" r="74">
      <c r="A74" s="54" t="s">
        <v>143</v>
      </c>
      <c r="B74" s="44" t="s">
        <v>144</v>
      </c>
      <c r="C74" s="29" t="n">
        <v>5300</v>
      </c>
      <c r="D74" s="29" t="n">
        <v>3220</v>
      </c>
      <c r="E74" s="40" t="n">
        <v>3220</v>
      </c>
      <c r="F74" s="30" t="n">
        <f aca="false">E74/C74*100</f>
        <v>60.7547169811321</v>
      </c>
      <c r="G74" s="30" t="n">
        <f aca="false">E74/D74*100</f>
        <v>100</v>
      </c>
    </row>
    <row collapsed="false" customFormat="false" customHeight="true" hidden="false" ht="118.5" outlineLevel="0" r="75">
      <c r="A75" s="55" t="s">
        <v>145</v>
      </c>
      <c r="B75" s="44" t="s">
        <v>146</v>
      </c>
      <c r="C75" s="29" t="n">
        <v>18.1</v>
      </c>
      <c r="D75" s="29" t="n">
        <v>9.1</v>
      </c>
      <c r="E75" s="40" t="n">
        <v>9.1</v>
      </c>
      <c r="F75" s="30" t="n">
        <f aca="false">E75/C75*100</f>
        <v>50.2762430939226</v>
      </c>
      <c r="G75" s="30" t="n">
        <f aca="false">E75/D75*100</f>
        <v>100</v>
      </c>
    </row>
    <row collapsed="false" customFormat="false" customHeight="true" hidden="false" ht="69" outlineLevel="0" r="76">
      <c r="A76" s="54" t="s">
        <v>147</v>
      </c>
      <c r="B76" s="44" t="s">
        <v>148</v>
      </c>
      <c r="C76" s="29" t="n">
        <v>427</v>
      </c>
      <c r="D76" s="29" t="n">
        <v>195.9</v>
      </c>
      <c r="E76" s="40" t="n">
        <v>195.9</v>
      </c>
      <c r="F76" s="30" t="n">
        <f aca="false">E76/C76*100</f>
        <v>45.8782201405152</v>
      </c>
      <c r="G76" s="30" t="n">
        <f aca="false">E76/D76*100</f>
        <v>100</v>
      </c>
    </row>
    <row collapsed="false" customFormat="false" customHeight="true" hidden="false" ht="64.5" outlineLevel="0" r="77">
      <c r="A77" s="54" t="s">
        <v>149</v>
      </c>
      <c r="B77" s="44" t="s">
        <v>150</v>
      </c>
      <c r="C77" s="29" t="n">
        <v>480.9</v>
      </c>
      <c r="D77" s="29" t="n">
        <v>346.9</v>
      </c>
      <c r="E77" s="40" t="n">
        <v>346.9</v>
      </c>
      <c r="F77" s="30" t="n">
        <f aca="false">E77/C77*100</f>
        <v>72.1355791224787</v>
      </c>
      <c r="G77" s="30" t="n">
        <f aca="false">E77/D77*100</f>
        <v>100</v>
      </c>
    </row>
    <row collapsed="false" customFormat="false" customHeight="true" hidden="false" ht="126.75" outlineLevel="0" r="78">
      <c r="A78" s="54" t="s">
        <v>151</v>
      </c>
      <c r="B78" s="44" t="s">
        <v>152</v>
      </c>
      <c r="C78" s="29" t="n">
        <v>10405</v>
      </c>
      <c r="D78" s="29" t="n">
        <v>3384</v>
      </c>
      <c r="E78" s="40" t="n">
        <v>3384</v>
      </c>
      <c r="F78" s="30" t="n">
        <f aca="false">E78/C78*100</f>
        <v>32.5228255646324</v>
      </c>
      <c r="G78" s="30" t="n">
        <f aca="false">E78/D78*100</f>
        <v>100</v>
      </c>
    </row>
    <row collapsed="false" customFormat="false" customHeight="true" hidden="false" ht="147" outlineLevel="0" r="79">
      <c r="A79" s="54" t="s">
        <v>153</v>
      </c>
      <c r="B79" s="44" t="s">
        <v>154</v>
      </c>
      <c r="C79" s="29" t="n">
        <v>256.9</v>
      </c>
      <c r="D79" s="29" t="n">
        <v>139</v>
      </c>
      <c r="E79" s="40" t="n">
        <v>139</v>
      </c>
      <c r="F79" s="30" t="n">
        <f aca="false">E79/C79*100</f>
        <v>54.1066562864928</v>
      </c>
      <c r="G79" s="30" t="n">
        <f aca="false">E79/D79*100</f>
        <v>100</v>
      </c>
    </row>
    <row collapsed="false" customFormat="false" customHeight="true" hidden="false" ht="115.5" outlineLevel="0" r="80">
      <c r="A80" s="54" t="s">
        <v>155</v>
      </c>
      <c r="B80" s="44" t="s">
        <v>156</v>
      </c>
      <c r="C80" s="29" t="n">
        <v>99.7</v>
      </c>
      <c r="D80" s="29" t="n">
        <v>29.5</v>
      </c>
      <c r="E80" s="40" t="n">
        <v>29.5</v>
      </c>
      <c r="F80" s="30" t="n">
        <f aca="false">E80/C80*100</f>
        <v>29.5887662988967</v>
      </c>
      <c r="G80" s="30" t="n">
        <f aca="false">E80/D80*100</f>
        <v>100</v>
      </c>
    </row>
    <row collapsed="false" customFormat="false" customHeight="true" hidden="false" ht="149.25" outlineLevel="0" r="81">
      <c r="A81" s="54" t="s">
        <v>157</v>
      </c>
      <c r="B81" s="44" t="s">
        <v>158</v>
      </c>
      <c r="C81" s="29" t="n">
        <v>9816.9</v>
      </c>
      <c r="D81" s="29" t="n">
        <v>4948.7</v>
      </c>
      <c r="E81" s="40" t="n">
        <v>4948.7</v>
      </c>
      <c r="F81" s="30" t="n">
        <f aca="false">E81/C81*100</f>
        <v>50.4100072324257</v>
      </c>
      <c r="G81" s="30" t="n">
        <f aca="false">E81/D81*100</f>
        <v>100</v>
      </c>
    </row>
    <row collapsed="false" customFormat="false" customHeight="true" hidden="false" ht="99.75" outlineLevel="0" r="82">
      <c r="A82" s="54" t="s">
        <v>159</v>
      </c>
      <c r="B82" s="44" t="s">
        <v>160</v>
      </c>
      <c r="C82" s="29" t="n">
        <v>158.1</v>
      </c>
      <c r="D82" s="29" t="n">
        <v>66</v>
      </c>
      <c r="E82" s="40" t="n">
        <v>66</v>
      </c>
      <c r="F82" s="30" t="n">
        <f aca="false">E82/C82*100</f>
        <v>41.7457305502846</v>
      </c>
      <c r="G82" s="30" t="n">
        <f aca="false">E82/D82*100</f>
        <v>100</v>
      </c>
    </row>
    <row collapsed="false" customFormat="false" customHeight="true" hidden="false" ht="81" outlineLevel="0" r="83">
      <c r="A83" s="54" t="s">
        <v>161</v>
      </c>
      <c r="B83" s="44" t="s">
        <v>162</v>
      </c>
      <c r="C83" s="29" t="n">
        <v>423</v>
      </c>
      <c r="D83" s="29" t="n">
        <v>156.3</v>
      </c>
      <c r="E83" s="40" t="n">
        <v>156.3</v>
      </c>
      <c r="F83" s="30" t="n">
        <f aca="false">E83/C83*100</f>
        <v>36.9503546099291</v>
      </c>
      <c r="G83" s="30" t="n">
        <f aca="false">E83/D83*100</f>
        <v>100</v>
      </c>
    </row>
    <row collapsed="false" customFormat="false" customHeight="true" hidden="false" ht="70.5" outlineLevel="0" r="84">
      <c r="A84" s="54" t="s">
        <v>163</v>
      </c>
      <c r="B84" s="44" t="s">
        <v>164</v>
      </c>
      <c r="C84" s="29" t="n">
        <v>6.2</v>
      </c>
      <c r="D84" s="29" t="n">
        <v>6.2</v>
      </c>
      <c r="E84" s="40" t="n">
        <v>6.2</v>
      </c>
      <c r="F84" s="30" t="n">
        <f aca="false">E84/C84*100</f>
        <v>100</v>
      </c>
      <c r="G84" s="30" t="n">
        <f aca="false">E84/D84*100</f>
        <v>100</v>
      </c>
    </row>
    <row collapsed="false" customFormat="false" customHeight="true" hidden="false" ht="63" outlineLevel="0" r="85">
      <c r="A85" s="54" t="s">
        <v>165</v>
      </c>
      <c r="B85" s="44" t="s">
        <v>166</v>
      </c>
      <c r="C85" s="29" t="n">
        <v>2750.9</v>
      </c>
      <c r="D85" s="29" t="n">
        <v>1575.4</v>
      </c>
      <c r="E85" s="40" t="n">
        <v>1575.4</v>
      </c>
      <c r="F85" s="30" t="n">
        <f aca="false">E85/C85*100</f>
        <v>57.2685302991748</v>
      </c>
      <c r="G85" s="30" t="n">
        <f aca="false">E85/D85*100</f>
        <v>100</v>
      </c>
    </row>
    <row collapsed="false" customFormat="false" customHeight="true" hidden="false" ht="98.25" outlineLevel="0" r="86">
      <c r="A86" s="54" t="s">
        <v>167</v>
      </c>
      <c r="B86" s="44" t="s">
        <v>168</v>
      </c>
      <c r="C86" s="29"/>
      <c r="D86" s="29"/>
      <c r="E86" s="40"/>
      <c r="F86" s="30"/>
      <c r="G86" s="30"/>
    </row>
    <row collapsed="false" customFormat="false" customHeight="true" hidden="false" ht="50.25" outlineLevel="0" r="87">
      <c r="A87" s="54" t="s">
        <v>169</v>
      </c>
      <c r="B87" s="44" t="s">
        <v>170</v>
      </c>
      <c r="C87" s="29" t="n">
        <v>1640.5</v>
      </c>
      <c r="D87" s="29" t="n">
        <v>1312.4</v>
      </c>
      <c r="E87" s="40" t="n">
        <v>1312.4</v>
      </c>
      <c r="F87" s="30" t="n">
        <f aca="false">E87/C87*100</f>
        <v>80</v>
      </c>
      <c r="G87" s="30" t="n">
        <f aca="false">E87/D87*100</f>
        <v>100</v>
      </c>
    </row>
    <row collapsed="false" customFormat="false" customHeight="true" hidden="false" ht="66.75" outlineLevel="0" r="88">
      <c r="A88" s="54" t="s">
        <v>171</v>
      </c>
      <c r="B88" s="44" t="s">
        <v>172</v>
      </c>
      <c r="C88" s="29" t="n">
        <v>99.4</v>
      </c>
      <c r="D88" s="29" t="n">
        <v>48.9</v>
      </c>
      <c r="E88" s="40" t="n">
        <v>48.9</v>
      </c>
      <c r="F88" s="30" t="n">
        <f aca="false">E88/C88*100</f>
        <v>49.1951710261569</v>
      </c>
      <c r="G88" s="30" t="n">
        <f aca="false">E88/D88*100</f>
        <v>100</v>
      </c>
    </row>
    <row collapsed="false" customFormat="false" customHeight="false" hidden="false" ht="72.35" outlineLevel="0" r="89">
      <c r="A89" s="54" t="s">
        <v>173</v>
      </c>
      <c r="B89" s="44" t="s">
        <v>174</v>
      </c>
      <c r="C89" s="29" t="n">
        <v>9566.6</v>
      </c>
      <c r="D89" s="29" t="n">
        <v>4264.4</v>
      </c>
      <c r="E89" s="40" t="n">
        <v>4264.4</v>
      </c>
      <c r="F89" s="30" t="n">
        <f aca="false">E89/C89*100</f>
        <v>44.5759203896891</v>
      </c>
      <c r="G89" s="30" t="n">
        <f aca="false">E89/D89*100</f>
        <v>100</v>
      </c>
    </row>
    <row collapsed="false" customFormat="false" customHeight="true" hidden="false" ht="79.5" outlineLevel="0" r="90">
      <c r="A90" s="54" t="s">
        <v>175</v>
      </c>
      <c r="B90" s="44" t="s">
        <v>176</v>
      </c>
      <c r="C90" s="29" t="n">
        <v>1.5</v>
      </c>
      <c r="D90" s="29" t="n">
        <v>0.8</v>
      </c>
      <c r="E90" s="40" t="n">
        <v>0.8</v>
      </c>
      <c r="F90" s="30" t="n">
        <f aca="false">E90/C90*100</f>
        <v>53.3333333333333</v>
      </c>
      <c r="G90" s="30" t="n">
        <f aca="false">E90/D90*100</f>
        <v>100</v>
      </c>
    </row>
    <row collapsed="false" customFormat="false" customHeight="true" hidden="false" ht="79.5" outlineLevel="0" r="91">
      <c r="A91" s="56" t="s">
        <v>177</v>
      </c>
      <c r="B91" s="44" t="s">
        <v>178</v>
      </c>
      <c r="C91" s="29" t="n">
        <v>5643.2</v>
      </c>
      <c r="D91" s="29" t="n">
        <v>3359.6</v>
      </c>
      <c r="E91" s="40" t="n">
        <v>3359.6</v>
      </c>
      <c r="F91" s="30" t="n">
        <f aca="false">E91/C91*100</f>
        <v>59.533597958605</v>
      </c>
      <c r="G91" s="30" t="n">
        <f aca="false">E91/D91*100</f>
        <v>100</v>
      </c>
    </row>
    <row collapsed="false" customFormat="false" customHeight="true" hidden="false" ht="78.75" outlineLevel="0" r="92">
      <c r="A92" s="57" t="s">
        <v>179</v>
      </c>
      <c r="B92" s="28" t="s">
        <v>180</v>
      </c>
      <c r="C92" s="40" t="n">
        <v>3187.6</v>
      </c>
      <c r="D92" s="40" t="n">
        <v>1560.6</v>
      </c>
      <c r="E92" s="40" t="n">
        <v>1560.6</v>
      </c>
      <c r="F92" s="29" t="n">
        <f aca="false">E92/C92*100</f>
        <v>48.9584640481867</v>
      </c>
      <c r="G92" s="30" t="n">
        <f aca="false">E92/D92*100</f>
        <v>100</v>
      </c>
    </row>
    <row collapsed="false" customFormat="false" customHeight="true" hidden="false" ht="78.75" outlineLevel="0" r="93">
      <c r="A93" s="57" t="s">
        <v>179</v>
      </c>
      <c r="B93" s="28" t="s">
        <v>181</v>
      </c>
      <c r="C93" s="40" t="n">
        <v>2585.3</v>
      </c>
      <c r="D93" s="40" t="n">
        <v>1302.9</v>
      </c>
      <c r="E93" s="40" t="n">
        <v>1302.9</v>
      </c>
      <c r="F93" s="29" t="n">
        <f aca="false">E93/C93*100</f>
        <v>50.3964723629753</v>
      </c>
      <c r="G93" s="30" t="n">
        <f aca="false">E93/D93*100</f>
        <v>100</v>
      </c>
    </row>
    <row collapsed="false" customFormat="false" customHeight="true" hidden="false" ht="50.25" outlineLevel="0" r="94">
      <c r="A94" s="57" t="s">
        <v>182</v>
      </c>
      <c r="B94" s="28" t="s">
        <v>183</v>
      </c>
      <c r="C94" s="40" t="n">
        <v>502.5</v>
      </c>
      <c r="D94" s="40" t="n">
        <v>251.2</v>
      </c>
      <c r="E94" s="40" t="n">
        <v>251.2</v>
      </c>
      <c r="F94" s="29" t="n">
        <f aca="false">E94/C94*100</f>
        <v>49.9900497512438</v>
      </c>
      <c r="G94" s="30" t="n">
        <f aca="false">E94/D94*100</f>
        <v>100</v>
      </c>
    </row>
    <row collapsed="false" customFormat="false" customHeight="true" hidden="false" ht="62.25" outlineLevel="0" r="95">
      <c r="A95" s="57" t="s">
        <v>184</v>
      </c>
      <c r="B95" s="28" t="s">
        <v>185</v>
      </c>
      <c r="C95" s="40" t="n">
        <v>5.4</v>
      </c>
      <c r="D95" s="40" t="n">
        <v>5.4</v>
      </c>
      <c r="E95" s="40" t="n">
        <v>5.4</v>
      </c>
      <c r="F95" s="29" t="n">
        <f aca="false">E95/C95*100</f>
        <v>100</v>
      </c>
      <c r="G95" s="30" t="n">
        <f aca="false">E95/D95*100</f>
        <v>100</v>
      </c>
    </row>
    <row collapsed="false" customFormat="false" customHeight="true" hidden="false" ht="51.75" outlineLevel="0" r="96">
      <c r="A96" s="57" t="s">
        <v>186</v>
      </c>
      <c r="B96" s="28" t="s">
        <v>187</v>
      </c>
      <c r="C96" s="40" t="n">
        <v>88.1</v>
      </c>
      <c r="D96" s="40" t="n">
        <v>29.7</v>
      </c>
      <c r="E96" s="40" t="n">
        <v>29.7</v>
      </c>
      <c r="F96" s="29" t="n">
        <f aca="false">E96/C96*100</f>
        <v>33.7116912599319</v>
      </c>
      <c r="G96" s="30" t="n">
        <f aca="false">E96/D96*100</f>
        <v>100</v>
      </c>
    </row>
    <row collapsed="false" customFormat="false" customHeight="true" hidden="false" ht="99.75" outlineLevel="0" r="97">
      <c r="A97" s="57" t="s">
        <v>188</v>
      </c>
      <c r="B97" s="28" t="s">
        <v>189</v>
      </c>
      <c r="C97" s="40" t="n">
        <v>4060.1</v>
      </c>
      <c r="D97" s="40" t="n">
        <v>2158.9</v>
      </c>
      <c r="E97" s="40" t="n">
        <v>2158.9</v>
      </c>
      <c r="F97" s="29" t="n">
        <f aca="false">E97/C97*100</f>
        <v>53.1735671535184</v>
      </c>
      <c r="G97" s="30" t="n">
        <f aca="false">E97/D97*100</f>
        <v>100</v>
      </c>
    </row>
    <row collapsed="false" customFormat="false" customHeight="true" hidden="false" ht="62.25" outlineLevel="0" r="98">
      <c r="A98" s="57" t="s">
        <v>190</v>
      </c>
      <c r="B98" s="28" t="s">
        <v>191</v>
      </c>
      <c r="C98" s="40" t="n">
        <v>3.5</v>
      </c>
      <c r="D98" s="40" t="n">
        <v>1.4</v>
      </c>
      <c r="E98" s="40" t="n">
        <v>1.4</v>
      </c>
      <c r="F98" s="29" t="n">
        <f aca="false">E98/C98*100</f>
        <v>40</v>
      </c>
      <c r="G98" s="30" t="n">
        <f aca="false">E98/D98*100</f>
        <v>100</v>
      </c>
    </row>
    <row collapsed="false" customFormat="false" customHeight="false" hidden="false" ht="15.95" outlineLevel="0" r="99">
      <c r="A99" s="58" t="s">
        <v>192</v>
      </c>
      <c r="B99" s="32" t="s">
        <v>193</v>
      </c>
      <c r="C99" s="41" t="n">
        <f aca="false">C100</f>
        <v>0</v>
      </c>
      <c r="D99" s="41" t="n">
        <f aca="false">D100</f>
        <v>0</v>
      </c>
      <c r="E99" s="41" t="n">
        <f aca="false">E100</f>
        <v>0</v>
      </c>
      <c r="F99" s="59"/>
      <c r="G99" s="30"/>
    </row>
    <row collapsed="false" customFormat="false" customHeight="false" hidden="false" ht="29.85" outlineLevel="0" r="100">
      <c r="A100" s="57" t="s">
        <v>194</v>
      </c>
      <c r="B100" s="28" t="s">
        <v>195</v>
      </c>
      <c r="C100" s="40"/>
      <c r="D100" s="40"/>
      <c r="E100" s="40"/>
      <c r="F100" s="59"/>
      <c r="G100" s="30"/>
    </row>
    <row collapsed="false" customFormat="false" customHeight="false" hidden="false" ht="15.95" outlineLevel="0" r="101">
      <c r="A101" s="58" t="s">
        <v>196</v>
      </c>
      <c r="B101" s="32" t="s">
        <v>197</v>
      </c>
      <c r="C101" s="41" t="n">
        <f aca="false">C102</f>
        <v>0</v>
      </c>
      <c r="D101" s="41" t="n">
        <f aca="false">D102</f>
        <v>0</v>
      </c>
      <c r="E101" s="40"/>
      <c r="F101" s="59"/>
      <c r="G101" s="30"/>
    </row>
    <row collapsed="false" customFormat="false" customHeight="false" hidden="false" ht="29.85" outlineLevel="0" r="102">
      <c r="A102" s="57" t="s">
        <v>198</v>
      </c>
      <c r="B102" s="28" t="s">
        <v>199</v>
      </c>
      <c r="C102" s="40"/>
      <c r="D102" s="40"/>
      <c r="E102" s="40"/>
      <c r="F102" s="59"/>
      <c r="G102" s="30"/>
    </row>
    <row collapsed="false" customFormat="false" customHeight="true" hidden="false" ht="120" outlineLevel="0" r="103">
      <c r="A103" s="58" t="s">
        <v>200</v>
      </c>
      <c r="B103" s="32" t="s">
        <v>201</v>
      </c>
      <c r="C103" s="41" t="n">
        <f aca="false">C104</f>
        <v>0</v>
      </c>
      <c r="D103" s="41" t="n">
        <f aca="false">D104</f>
        <v>0</v>
      </c>
      <c r="E103" s="41" t="n">
        <f aca="false">E104</f>
        <v>0</v>
      </c>
      <c r="F103" s="59"/>
      <c r="G103" s="30"/>
    </row>
    <row collapsed="false" customFormat="false" customHeight="true" hidden="false" ht="66" outlineLevel="0" r="104">
      <c r="A104" s="57" t="s">
        <v>202</v>
      </c>
      <c r="B104" s="28" t="s">
        <v>203</v>
      </c>
      <c r="C104" s="40"/>
      <c r="D104" s="40"/>
      <c r="E104" s="40"/>
      <c r="F104" s="59"/>
      <c r="G104" s="30"/>
    </row>
    <row collapsed="false" customFormat="false" customHeight="true" hidden="false" ht="62.25" outlineLevel="0" r="105">
      <c r="A105" s="60" t="s">
        <v>204</v>
      </c>
      <c r="B105" s="32" t="s">
        <v>205</v>
      </c>
      <c r="C105" s="41" t="n">
        <f aca="false">C106</f>
        <v>-1003.7</v>
      </c>
      <c r="D105" s="41" t="n">
        <f aca="false">D106</f>
        <v>-1003.7</v>
      </c>
      <c r="E105" s="41" t="n">
        <f aca="false">E106</f>
        <v>-1003.7</v>
      </c>
      <c r="F105" s="61" t="n">
        <f aca="false">E105/C105*100</f>
        <v>100</v>
      </c>
      <c r="G105" s="26" t="n">
        <f aca="false">E105/D105*100</f>
        <v>100</v>
      </c>
    </row>
    <row collapsed="false" customFormat="false" customHeight="true" hidden="false" ht="62.25" outlineLevel="0" r="106">
      <c r="A106" s="60" t="s">
        <v>206</v>
      </c>
      <c r="B106" s="28" t="s">
        <v>207</v>
      </c>
      <c r="C106" s="40" t="n">
        <f aca="false">C108+C107</f>
        <v>-1003.7</v>
      </c>
      <c r="D106" s="40" t="n">
        <f aca="false">D108+D107</f>
        <v>-1003.7</v>
      </c>
      <c r="E106" s="40" t="n">
        <f aca="false">E108+E107</f>
        <v>-1003.7</v>
      </c>
      <c r="F106" s="59" t="n">
        <f aca="false">E106/C106*100</f>
        <v>100</v>
      </c>
      <c r="G106" s="30" t="n">
        <f aca="false">E106/D106*100</f>
        <v>100</v>
      </c>
    </row>
    <row collapsed="false" customFormat="false" customHeight="true" hidden="false" ht="71.25" outlineLevel="0" r="107">
      <c r="A107" s="45" t="s">
        <v>208</v>
      </c>
      <c r="B107" s="28" t="s">
        <v>209</v>
      </c>
      <c r="C107" s="40" t="n">
        <v>-388.2</v>
      </c>
      <c r="D107" s="40" t="n">
        <v>-388.2</v>
      </c>
      <c r="E107" s="40" t="n">
        <v>-388.2</v>
      </c>
      <c r="F107" s="59" t="n">
        <f aca="false">E107/C107*100</f>
        <v>100</v>
      </c>
      <c r="G107" s="30" t="n">
        <f aca="false">E107/D107*100</f>
        <v>100</v>
      </c>
    </row>
    <row collapsed="false" customFormat="false" customHeight="true" hidden="false" ht="62.25" outlineLevel="0" r="108">
      <c r="A108" s="62" t="s">
        <v>210</v>
      </c>
      <c r="B108" s="49" t="s">
        <v>211</v>
      </c>
      <c r="C108" s="50" t="n">
        <f aca="false">C109+C111+C112+C110</f>
        <v>-615.5</v>
      </c>
      <c r="D108" s="50" t="n">
        <f aca="false">D109+D111+D112+D110</f>
        <v>-615.5</v>
      </c>
      <c r="E108" s="50" t="n">
        <f aca="false">E109+E111+E112+E110</f>
        <v>-615.5</v>
      </c>
      <c r="F108" s="63" t="n">
        <f aca="false">E108/C108*100</f>
        <v>100</v>
      </c>
      <c r="G108" s="52" t="n">
        <f aca="false">E108/D108*100</f>
        <v>100</v>
      </c>
    </row>
    <row collapsed="false" customFormat="false" customHeight="true" hidden="false" ht="102" outlineLevel="0" r="109">
      <c r="A109" s="64" t="s">
        <v>212</v>
      </c>
      <c r="B109" s="28" t="s">
        <v>213</v>
      </c>
      <c r="C109" s="40" t="n">
        <v>-4.2</v>
      </c>
      <c r="D109" s="40" t="n">
        <v>-4.2</v>
      </c>
      <c r="E109" s="40" t="n">
        <v>-4.2</v>
      </c>
      <c r="F109" s="59" t="n">
        <f aca="false">E109/C109*100</f>
        <v>100</v>
      </c>
      <c r="G109" s="30" t="n">
        <f aca="false">E109/D109*100</f>
        <v>100</v>
      </c>
    </row>
    <row collapsed="false" customFormat="false" customHeight="true" hidden="false" ht="71.25" outlineLevel="0" r="110">
      <c r="A110" s="64" t="s">
        <v>214</v>
      </c>
      <c r="B110" s="28" t="s">
        <v>215</v>
      </c>
      <c r="C110" s="40" t="n">
        <v>-340.3</v>
      </c>
      <c r="D110" s="40" t="n">
        <v>-340.3</v>
      </c>
      <c r="E110" s="40" t="n">
        <v>-340.3</v>
      </c>
      <c r="F110" s="59" t="n">
        <f aca="false">E110/C110*100</f>
        <v>100</v>
      </c>
      <c r="G110" s="30" t="n">
        <f aca="false">E110/D110*100</f>
        <v>100</v>
      </c>
    </row>
    <row collapsed="false" customFormat="false" customHeight="true" hidden="false" ht="62.25" outlineLevel="0" r="111">
      <c r="A111" s="45" t="s">
        <v>216</v>
      </c>
      <c r="B111" s="28" t="s">
        <v>217</v>
      </c>
      <c r="C111" s="40" t="n">
        <v>-265.9</v>
      </c>
      <c r="D111" s="40" t="n">
        <v>-265.9</v>
      </c>
      <c r="E111" s="40" t="n">
        <v>-265.9</v>
      </c>
      <c r="F111" s="59" t="n">
        <f aca="false">E111/C111*100</f>
        <v>100</v>
      </c>
      <c r="G111" s="30" t="n">
        <f aca="false">E111/D111*100</f>
        <v>100</v>
      </c>
    </row>
    <row collapsed="false" customFormat="false" customHeight="true" hidden="false" ht="79.5" outlineLevel="0" r="112">
      <c r="A112" s="64" t="s">
        <v>218</v>
      </c>
      <c r="B112" s="28" t="s">
        <v>219</v>
      </c>
      <c r="C112" s="40" t="n">
        <v>-5.1</v>
      </c>
      <c r="D112" s="40" t="n">
        <v>-5.1</v>
      </c>
      <c r="E112" s="40" t="n">
        <v>-5.1</v>
      </c>
      <c r="F112" s="59" t="n">
        <f aca="false">E112/C112*100</f>
        <v>100</v>
      </c>
      <c r="G112" s="30" t="n">
        <f aca="false">E112/D112*100</f>
        <v>100</v>
      </c>
    </row>
    <row collapsed="false" customFormat="true" customHeight="true" hidden="false" ht="21" outlineLevel="0" r="113" s="70">
      <c r="A113" s="65" t="s">
        <v>220</v>
      </c>
      <c r="B113" s="66" t="s">
        <v>221</v>
      </c>
      <c r="C113" s="67" t="n">
        <f aca="false">C32+C6</f>
        <v>238880.9</v>
      </c>
      <c r="D113" s="67" t="n">
        <f aca="false">D32+D6</f>
        <v>117604.8</v>
      </c>
      <c r="E113" s="67" t="n">
        <f aca="false">E32+E6</f>
        <v>118199.1</v>
      </c>
      <c r="F113" s="68" t="n">
        <f aca="false">E113/C113*100</f>
        <v>49.4803477381406</v>
      </c>
      <c r="G113" s="69" t="n">
        <f aca="false">E113/D113*100</f>
        <v>100.505336516877</v>
      </c>
    </row>
    <row collapsed="false" customFormat="false" customHeight="true" hidden="false" ht="15.75" outlineLevel="0" r="114">
      <c r="A114" s="71" t="s">
        <v>222</v>
      </c>
      <c r="B114" s="71"/>
      <c r="C114" s="71"/>
      <c r="D114" s="71"/>
      <c r="E114" s="71"/>
      <c r="F114" s="71"/>
      <c r="G114" s="71"/>
    </row>
    <row collapsed="false" customFormat="false" customHeight="false" hidden="false" ht="15.95" outlineLevel="0" r="115">
      <c r="A115" s="72" t="s">
        <v>223</v>
      </c>
      <c r="B115" s="73" t="s">
        <v>224</v>
      </c>
      <c r="C115" s="74" t="n">
        <f aca="false">SUM(C117:C122)</f>
        <v>30259.5</v>
      </c>
      <c r="D115" s="74" t="n">
        <f aca="false">SUM(D117:D122)</f>
        <v>14948.2</v>
      </c>
      <c r="E115" s="74" t="n">
        <f aca="false">SUM(E117:E122)</f>
        <v>14774.5</v>
      </c>
      <c r="F115" s="74" t="n">
        <f aca="false">E115/C115*100</f>
        <v>48.825988532527</v>
      </c>
      <c r="G115" s="74" t="n">
        <f aca="false">E115/D115*100</f>
        <v>98.8379871824032</v>
      </c>
    </row>
    <row collapsed="false" customFormat="false" customHeight="false" hidden="false" ht="15.95" outlineLevel="0" r="116">
      <c r="A116" s="72"/>
      <c r="B116" s="73"/>
      <c r="C116" s="74"/>
      <c r="D116" s="74"/>
      <c r="E116" s="74"/>
      <c r="F116" s="74"/>
      <c r="G116" s="74"/>
    </row>
    <row collapsed="false" customFormat="false" customHeight="false" hidden="false" ht="58.2" outlineLevel="0" r="117">
      <c r="A117" s="75" t="s">
        <v>225</v>
      </c>
      <c r="B117" s="76" t="s">
        <v>226</v>
      </c>
      <c r="C117" s="77" t="n">
        <v>20343.8</v>
      </c>
      <c r="D117" s="77" t="n">
        <v>10132.3</v>
      </c>
      <c r="E117" s="77" t="n">
        <v>9958.6</v>
      </c>
      <c r="F117" s="77" t="n">
        <f aca="false">E117/C117*100</f>
        <v>48.9515233142284</v>
      </c>
      <c r="G117" s="77" t="n">
        <f aca="false">E117/D117*100</f>
        <v>98.2856804476772</v>
      </c>
    </row>
    <row collapsed="false" customFormat="false" customHeight="false" hidden="false" ht="15.95" outlineLevel="0" r="118">
      <c r="A118" s="75" t="s">
        <v>227</v>
      </c>
      <c r="B118" s="76" t="s">
        <v>228</v>
      </c>
      <c r="C118" s="77" t="n">
        <v>5.4</v>
      </c>
      <c r="D118" s="77" t="n">
        <v>5.4</v>
      </c>
      <c r="E118" s="77" t="n">
        <v>5.4</v>
      </c>
      <c r="F118" s="77" t="n">
        <f aca="false">E118/C118*100</f>
        <v>100</v>
      </c>
      <c r="G118" s="77" t="n">
        <f aca="false">E118/D118*100</f>
        <v>100</v>
      </c>
    </row>
    <row collapsed="false" customFormat="false" customHeight="false" hidden="false" ht="44" outlineLevel="0" r="119">
      <c r="A119" s="75" t="s">
        <v>229</v>
      </c>
      <c r="B119" s="76" t="s">
        <v>230</v>
      </c>
      <c r="C119" s="77" t="n">
        <v>8118.9</v>
      </c>
      <c r="D119" s="77" t="n">
        <v>3898.2</v>
      </c>
      <c r="E119" s="77" t="n">
        <v>3898.2</v>
      </c>
      <c r="F119" s="77" t="n">
        <f aca="false">E119/C119*100</f>
        <v>48.0138935077412</v>
      </c>
      <c r="G119" s="77" t="n">
        <f aca="false">E119/D119*100</f>
        <v>100</v>
      </c>
    </row>
    <row collapsed="false" customFormat="false" customHeight="false" hidden="false" ht="15.95" outlineLevel="0" r="120">
      <c r="A120" s="75" t="s">
        <v>231</v>
      </c>
      <c r="B120" s="76" t="s">
        <v>232</v>
      </c>
      <c r="C120" s="77" t="n">
        <v>0</v>
      </c>
      <c r="D120" s="77" t="n">
        <v>0</v>
      </c>
      <c r="E120" s="77" t="n">
        <v>0</v>
      </c>
      <c r="F120" s="77" t="e">
        <f aca="false">E120/C120*100</f>
        <v>#DIV/0!</v>
      </c>
      <c r="G120" s="77" t="e">
        <f aca="false">E120/D120*100</f>
        <v>#DIV/0!</v>
      </c>
    </row>
    <row collapsed="false" customFormat="false" customHeight="false" hidden="false" ht="15.95" outlineLevel="0" r="121">
      <c r="A121" s="75" t="s">
        <v>233</v>
      </c>
      <c r="B121" s="76" t="s">
        <v>234</v>
      </c>
      <c r="C121" s="77" t="n">
        <v>52.5</v>
      </c>
      <c r="D121" s="77" t="n">
        <v>0</v>
      </c>
      <c r="E121" s="77" t="n">
        <v>0</v>
      </c>
      <c r="F121" s="77" t="n">
        <f aca="false">E121/C121*100</f>
        <v>0</v>
      </c>
      <c r="G121" s="77" t="e">
        <f aca="false">E121/D121*100</f>
        <v>#DIV/0!</v>
      </c>
    </row>
    <row collapsed="false" customFormat="false" customHeight="false" hidden="false" ht="15.95" outlineLevel="0" r="122">
      <c r="A122" s="75" t="s">
        <v>235</v>
      </c>
      <c r="B122" s="76" t="s">
        <v>236</v>
      </c>
      <c r="C122" s="77" t="n">
        <v>1738.9</v>
      </c>
      <c r="D122" s="77" t="n">
        <v>912.3</v>
      </c>
      <c r="E122" s="77" t="n">
        <v>912.3</v>
      </c>
      <c r="F122" s="77" t="n">
        <f aca="false">E122/C122*100</f>
        <v>52.4642015066996</v>
      </c>
      <c r="G122" s="77" t="n">
        <f aca="false">E122/D122*100</f>
        <v>100</v>
      </c>
    </row>
    <row collapsed="false" customFormat="false" customHeight="false" hidden="false" ht="15.95" outlineLevel="0" r="123">
      <c r="A123" s="71" t="s">
        <v>237</v>
      </c>
      <c r="B123" s="73" t="s">
        <v>238</v>
      </c>
      <c r="C123" s="74" t="n">
        <f aca="false">SUM(C124:C124)</f>
        <v>502.5</v>
      </c>
      <c r="D123" s="74" t="n">
        <f aca="false">SUM(D124:D124)</f>
        <v>251.2</v>
      </c>
      <c r="E123" s="74" t="n">
        <f aca="false">SUM(E124:E124)</f>
        <v>251.2</v>
      </c>
      <c r="F123" s="74" t="n">
        <f aca="false">E123/C123*100</f>
        <v>49.9900497512438</v>
      </c>
      <c r="G123" s="74" t="n">
        <f aca="false">E123/D123*100</f>
        <v>100</v>
      </c>
    </row>
    <row collapsed="false" customFormat="false" customHeight="false" hidden="false" ht="15.95" outlineLevel="0" r="124">
      <c r="A124" s="75" t="s">
        <v>239</v>
      </c>
      <c r="B124" s="76" t="s">
        <v>240</v>
      </c>
      <c r="C124" s="77" t="n">
        <v>502.5</v>
      </c>
      <c r="D124" s="77" t="n">
        <v>251.2</v>
      </c>
      <c r="E124" s="77" t="n">
        <v>251.2</v>
      </c>
      <c r="F124" s="77" t="n">
        <f aca="false">E124/C124*100</f>
        <v>49.9900497512438</v>
      </c>
      <c r="G124" s="77" t="n">
        <f aca="false">E124/D124*100</f>
        <v>100</v>
      </c>
    </row>
    <row collapsed="false" customFormat="false" customHeight="false" hidden="false" ht="29.85" outlineLevel="0" r="125">
      <c r="A125" s="75" t="s">
        <v>241</v>
      </c>
      <c r="B125" s="73" t="s">
        <v>242</v>
      </c>
      <c r="C125" s="74" t="n">
        <f aca="false">SUM(C126:C126)</f>
        <v>887.2</v>
      </c>
      <c r="D125" s="74" t="n">
        <f aca="false">SUM(D126:D126)</f>
        <v>333</v>
      </c>
      <c r="E125" s="74" t="n">
        <f aca="false">SUM(E126:E126)</f>
        <v>333</v>
      </c>
      <c r="F125" s="74" t="n">
        <f aca="false">E125/C125*100</f>
        <v>37.5338142470694</v>
      </c>
      <c r="G125" s="74" t="n">
        <f aca="false">E125/D125*100</f>
        <v>100</v>
      </c>
    </row>
    <row collapsed="false" customFormat="false" customHeight="false" hidden="false" ht="44" outlineLevel="0" r="126">
      <c r="A126" s="75" t="s">
        <v>243</v>
      </c>
      <c r="B126" s="76" t="s">
        <v>244</v>
      </c>
      <c r="C126" s="77" t="n">
        <v>887.2</v>
      </c>
      <c r="D126" s="77" t="n">
        <v>333</v>
      </c>
      <c r="E126" s="77" t="n">
        <v>333</v>
      </c>
      <c r="F126" s="74" t="n">
        <f aca="false">E126/C126*100</f>
        <v>37.5338142470694</v>
      </c>
      <c r="G126" s="74" t="n">
        <f aca="false">E126/D126*100</f>
        <v>100</v>
      </c>
    </row>
    <row collapsed="false" customFormat="false" customHeight="false" hidden="false" ht="15.95" outlineLevel="0" r="127">
      <c r="A127" s="71" t="s">
        <v>245</v>
      </c>
      <c r="B127" s="73" t="s">
        <v>246</v>
      </c>
      <c r="C127" s="74" t="n">
        <f aca="false">SUM(C128:C130)</f>
        <v>9129.2</v>
      </c>
      <c r="D127" s="74" t="n">
        <f aca="false">SUM(D128:D130)</f>
        <v>945.6</v>
      </c>
      <c r="E127" s="74" t="n">
        <f aca="false">SUM(E128:E130)</f>
        <v>945.6</v>
      </c>
      <c r="F127" s="74" t="n">
        <f aca="false">E127/C127*100</f>
        <v>10.3579722210051</v>
      </c>
      <c r="G127" s="74" t="n">
        <f aca="false">E127/D127*100</f>
        <v>100</v>
      </c>
    </row>
    <row collapsed="false" customFormat="false" customHeight="false" hidden="false" ht="15.95" outlineLevel="0" r="128">
      <c r="A128" s="75" t="s">
        <v>247</v>
      </c>
      <c r="B128" s="76" t="s">
        <v>248</v>
      </c>
      <c r="C128" s="77" t="n">
        <v>129.4</v>
      </c>
      <c r="D128" s="77" t="n">
        <v>52.6</v>
      </c>
      <c r="E128" s="77" t="n">
        <v>52.6</v>
      </c>
      <c r="F128" s="74" t="n">
        <f aca="false">E128/C128*100</f>
        <v>40.6491499227202</v>
      </c>
      <c r="G128" s="74" t="n">
        <f aca="false">E128/D128*100</f>
        <v>100</v>
      </c>
    </row>
    <row collapsed="false" customFormat="false" customHeight="false" hidden="false" ht="15.95" outlineLevel="0" r="129">
      <c r="A129" s="75" t="s">
        <v>249</v>
      </c>
      <c r="B129" s="76" t="s">
        <v>250</v>
      </c>
      <c r="C129" s="77" t="n">
        <v>8799.8</v>
      </c>
      <c r="D129" s="77" t="n">
        <v>863</v>
      </c>
      <c r="E129" s="77" t="n">
        <v>863</v>
      </c>
      <c r="F129" s="77" t="n">
        <f aca="false">E129/C129*100</f>
        <v>9.80704106911521</v>
      </c>
      <c r="G129" s="77" t="n">
        <f aca="false">E129/D129*100</f>
        <v>100</v>
      </c>
    </row>
    <row collapsed="false" customFormat="false" customHeight="false" hidden="false" ht="15.95" outlineLevel="0" r="130">
      <c r="A130" s="75" t="s">
        <v>251</v>
      </c>
      <c r="B130" s="76" t="s">
        <v>252</v>
      </c>
      <c r="C130" s="77" t="n">
        <v>200</v>
      </c>
      <c r="D130" s="77" t="n">
        <v>30</v>
      </c>
      <c r="E130" s="77" t="n">
        <v>30</v>
      </c>
      <c r="F130" s="77" t="n">
        <f aca="false">E130/C130*100</f>
        <v>15</v>
      </c>
      <c r="G130" s="77" t="n">
        <f aca="false">E130/D130*100</f>
        <v>100</v>
      </c>
    </row>
    <row collapsed="false" customFormat="false" customHeight="false" hidden="false" ht="15.95" outlineLevel="0" r="131">
      <c r="A131" s="71" t="s">
        <v>253</v>
      </c>
      <c r="B131" s="73" t="s">
        <v>254</v>
      </c>
      <c r="C131" s="74" t="n">
        <f aca="false">SUM(C132:C132)</f>
        <v>216.1</v>
      </c>
      <c r="D131" s="74" t="n">
        <f aca="false">SUM(D132:D132)</f>
        <v>20.9</v>
      </c>
      <c r="E131" s="74" t="n">
        <f aca="false">SUM(E132:E132)</f>
        <v>20.9</v>
      </c>
      <c r="F131" s="74" t="n">
        <f aca="false">E131/C131*100</f>
        <v>9.67144840351689</v>
      </c>
      <c r="G131" s="74" t="n">
        <f aca="false">E131/D131*100</f>
        <v>100</v>
      </c>
    </row>
    <row collapsed="false" customFormat="false" customHeight="false" hidden="false" ht="15.95" outlineLevel="0" r="132">
      <c r="A132" s="75" t="s">
        <v>255</v>
      </c>
      <c r="B132" s="76" t="s">
        <v>256</v>
      </c>
      <c r="C132" s="77" t="n">
        <v>216.1</v>
      </c>
      <c r="D132" s="77" t="n">
        <v>20.9</v>
      </c>
      <c r="E132" s="77" t="n">
        <v>20.9</v>
      </c>
      <c r="F132" s="74" t="n">
        <f aca="false">E132/C132*100</f>
        <v>9.67144840351689</v>
      </c>
      <c r="G132" s="74" t="n">
        <f aca="false">E132/D132*100</f>
        <v>100</v>
      </c>
    </row>
    <row collapsed="false" customFormat="false" customHeight="false" hidden="false" ht="15.95" outlineLevel="0" r="133">
      <c r="A133" s="71" t="s">
        <v>257</v>
      </c>
      <c r="B133" s="73" t="s">
        <v>258</v>
      </c>
      <c r="C133" s="74" t="n">
        <f aca="false">SUM(C134:C138)</f>
        <v>108102.6</v>
      </c>
      <c r="D133" s="74" t="n">
        <f aca="false">SUM(D134:D138)</f>
        <v>57548.1</v>
      </c>
      <c r="E133" s="74" t="n">
        <f aca="false">SUM(E134:E138)</f>
        <v>57521.1</v>
      </c>
      <c r="F133" s="74" t="n">
        <f aca="false">E133/C133*100</f>
        <v>53.2097285356689</v>
      </c>
      <c r="G133" s="74" t="n">
        <f aca="false">E133/D133*100</f>
        <v>99.9530827255809</v>
      </c>
    </row>
    <row collapsed="false" customFormat="false" customHeight="false" hidden="false" ht="15.95" outlineLevel="0" r="134">
      <c r="A134" s="75" t="s">
        <v>259</v>
      </c>
      <c r="B134" s="76" t="s">
        <v>260</v>
      </c>
      <c r="C134" s="77" t="n">
        <v>12803.6</v>
      </c>
      <c r="D134" s="77" t="n">
        <v>5539.3</v>
      </c>
      <c r="E134" s="77" t="n">
        <v>5539.3</v>
      </c>
      <c r="F134" s="77" t="n">
        <f aca="false">E134/C134*100</f>
        <v>43.2636133587429</v>
      </c>
      <c r="G134" s="77" t="n">
        <f aca="false">E134/D134*100</f>
        <v>100</v>
      </c>
    </row>
    <row collapsed="false" customFormat="false" customHeight="false" hidden="false" ht="15.95" outlineLevel="0" r="135">
      <c r="A135" s="75" t="s">
        <v>261</v>
      </c>
      <c r="B135" s="76" t="s">
        <v>262</v>
      </c>
      <c r="C135" s="77" t="n">
        <v>78003.8</v>
      </c>
      <c r="D135" s="77" t="n">
        <v>42700.6</v>
      </c>
      <c r="E135" s="77" t="n">
        <v>42700.6</v>
      </c>
      <c r="F135" s="77" t="n">
        <f aca="false">E135/C135*100</f>
        <v>54.7416920714119</v>
      </c>
      <c r="G135" s="77" t="n">
        <f aca="false">E135/D135*100</f>
        <v>100</v>
      </c>
    </row>
    <row collapsed="false" customFormat="false" customHeight="false" hidden="false" ht="15.95" outlineLevel="0" r="136">
      <c r="A136" s="75" t="s">
        <v>263</v>
      </c>
      <c r="B136" s="76" t="s">
        <v>264</v>
      </c>
      <c r="C136" s="77" t="n">
        <v>9419.2</v>
      </c>
      <c r="D136" s="77" t="n">
        <v>4939</v>
      </c>
      <c r="E136" s="77" t="n">
        <v>4919</v>
      </c>
      <c r="F136" s="77" t="n">
        <f aca="false">E136/C136*100</f>
        <v>52.2231187361984</v>
      </c>
      <c r="G136" s="77" t="n">
        <f aca="false">E136/D136*100</f>
        <v>99.59505972869</v>
      </c>
    </row>
    <row collapsed="false" customFormat="false" customHeight="false" hidden="false" ht="15.95" outlineLevel="0" r="137">
      <c r="A137" s="75" t="s">
        <v>265</v>
      </c>
      <c r="B137" s="76" t="s">
        <v>266</v>
      </c>
      <c r="C137" s="77" t="n">
        <v>1628.7</v>
      </c>
      <c r="D137" s="77" t="n">
        <v>1615.7</v>
      </c>
      <c r="E137" s="77" t="n">
        <v>1608.7</v>
      </c>
      <c r="F137" s="77" t="n">
        <f aca="false">E137/C137*100</f>
        <v>98.7720267698164</v>
      </c>
      <c r="G137" s="77" t="n">
        <f aca="false">E137/D137*100</f>
        <v>99.5667512533267</v>
      </c>
    </row>
    <row collapsed="false" customFormat="false" customHeight="false" hidden="false" ht="15.95" outlineLevel="0" r="138">
      <c r="A138" s="75" t="s">
        <v>267</v>
      </c>
      <c r="B138" s="76" t="s">
        <v>268</v>
      </c>
      <c r="C138" s="77" t="n">
        <v>6247.3</v>
      </c>
      <c r="D138" s="77" t="n">
        <v>2753.5</v>
      </c>
      <c r="E138" s="77" t="n">
        <v>2753.5</v>
      </c>
      <c r="F138" s="77" t="n">
        <f aca="false">E138/C138*100</f>
        <v>44.0750404174603</v>
      </c>
      <c r="G138" s="77" t="n">
        <f aca="false">E138/D138*100</f>
        <v>100</v>
      </c>
    </row>
    <row collapsed="false" customFormat="false" customHeight="false" hidden="false" ht="15.95" outlineLevel="0" r="139">
      <c r="A139" s="71" t="s">
        <v>269</v>
      </c>
      <c r="B139" s="73" t="s">
        <v>270</v>
      </c>
      <c r="C139" s="74" t="n">
        <f aca="false">SUM(C140:C140)</f>
        <v>12101</v>
      </c>
      <c r="D139" s="74" t="n">
        <f aca="false">SUM(D140:D140)</f>
        <v>5923.1</v>
      </c>
      <c r="E139" s="74" t="n">
        <f aca="false">SUM(E140:E140)</f>
        <v>5511.4</v>
      </c>
      <c r="F139" s="74" t="n">
        <f aca="false">E139/C139*100</f>
        <v>45.5449962812991</v>
      </c>
      <c r="G139" s="74" t="n">
        <f aca="false">E139/D139*100</f>
        <v>93.0492478600733</v>
      </c>
    </row>
    <row collapsed="false" customFormat="false" customHeight="false" hidden="false" ht="15.95" outlineLevel="0" r="140">
      <c r="A140" s="75" t="s">
        <v>271</v>
      </c>
      <c r="B140" s="76" t="s">
        <v>272</v>
      </c>
      <c r="C140" s="77" t="n">
        <v>12101</v>
      </c>
      <c r="D140" s="77" t="n">
        <v>5923.1</v>
      </c>
      <c r="E140" s="77" t="n">
        <v>5511.4</v>
      </c>
      <c r="F140" s="77" t="n">
        <f aca="false">E140/C140*100</f>
        <v>45.5449962812991</v>
      </c>
      <c r="G140" s="77" t="n">
        <f aca="false">E140/D140*100</f>
        <v>93.0492478600733</v>
      </c>
    </row>
    <row collapsed="false" customFormat="false" customHeight="false" hidden="false" ht="15.95" outlineLevel="0" r="141">
      <c r="A141" s="71" t="s">
        <v>273</v>
      </c>
      <c r="B141" s="73" t="s">
        <v>274</v>
      </c>
      <c r="C141" s="74" t="n">
        <f aca="false">SUM(C142:C146)</f>
        <v>71777.9</v>
      </c>
      <c r="D141" s="74" t="n">
        <f aca="false">SUM(D142:D146)</f>
        <v>35773.7</v>
      </c>
      <c r="E141" s="74" t="n">
        <f aca="false">SUM(E142:E146)</f>
        <v>35663.8</v>
      </c>
      <c r="F141" s="74" t="n">
        <f aca="false">E141/C141*100</f>
        <v>49.6863240635349</v>
      </c>
      <c r="G141" s="74" t="n">
        <f aca="false">E141/D141*100</f>
        <v>99.6927910727714</v>
      </c>
    </row>
    <row collapsed="false" customFormat="false" customHeight="false" hidden="false" ht="15.95" outlineLevel="0" r="142">
      <c r="A142" s="75" t="s">
        <v>275</v>
      </c>
      <c r="B142" s="76" t="s">
        <v>276</v>
      </c>
      <c r="C142" s="77" t="n">
        <v>438.1</v>
      </c>
      <c r="D142" s="77" t="n">
        <v>227.9</v>
      </c>
      <c r="E142" s="77" t="n">
        <v>227.9</v>
      </c>
      <c r="F142" s="77" t="n">
        <f aca="false">E142/C142*100</f>
        <v>52.0200867381876</v>
      </c>
      <c r="G142" s="77" t="n">
        <f aca="false">E142/D142*100</f>
        <v>100</v>
      </c>
    </row>
    <row collapsed="false" customFormat="false" customHeight="false" hidden="false" ht="15.95" outlineLevel="0" r="143">
      <c r="A143" s="75" t="s">
        <v>277</v>
      </c>
      <c r="B143" s="76" t="s">
        <v>278</v>
      </c>
      <c r="C143" s="77" t="n">
        <v>9846.9</v>
      </c>
      <c r="D143" s="77" t="n">
        <v>4963.7</v>
      </c>
      <c r="E143" s="77" t="n">
        <v>4963.7</v>
      </c>
      <c r="F143" s="77" t="n">
        <f aca="false">E143/C143*100</f>
        <v>50.4087580863013</v>
      </c>
      <c r="G143" s="77" t="n">
        <f aca="false">E143/D143*100</f>
        <v>100</v>
      </c>
    </row>
    <row collapsed="false" customFormat="false" customHeight="false" hidden="false" ht="15.95" outlineLevel="0" r="144">
      <c r="A144" s="75" t="s">
        <v>279</v>
      </c>
      <c r="B144" s="76" t="s">
        <v>280</v>
      </c>
      <c r="C144" s="77" t="n">
        <v>23126.2</v>
      </c>
      <c r="D144" s="77" t="n">
        <v>11618.8</v>
      </c>
      <c r="E144" s="77" t="n">
        <v>11612.6</v>
      </c>
      <c r="F144" s="77" t="n">
        <f aca="false">E144/C144*100</f>
        <v>50.2140429469606</v>
      </c>
      <c r="G144" s="77" t="n">
        <f aca="false">E144/D144*100</f>
        <v>99.9466382070438</v>
      </c>
    </row>
    <row collapsed="false" customFormat="false" customHeight="false" hidden="false" ht="15.95" outlineLevel="0" r="145">
      <c r="A145" s="75" t="s">
        <v>281</v>
      </c>
      <c r="B145" s="76" t="s">
        <v>282</v>
      </c>
      <c r="C145" s="77" t="n">
        <v>34920.8</v>
      </c>
      <c r="D145" s="77" t="n">
        <v>17076.7</v>
      </c>
      <c r="E145" s="77" t="n">
        <v>16991.1</v>
      </c>
      <c r="F145" s="77" t="n">
        <f aca="false">E145/C145*100</f>
        <v>48.6561018075187</v>
      </c>
      <c r="G145" s="77" t="n">
        <f aca="false">E145/D145*100</f>
        <v>99.4987321906457</v>
      </c>
    </row>
    <row collapsed="false" customFormat="false" customHeight="false" hidden="false" ht="15.95" outlineLevel="0" r="146">
      <c r="A146" s="75" t="s">
        <v>283</v>
      </c>
      <c r="B146" s="76" t="s">
        <v>284</v>
      </c>
      <c r="C146" s="77" t="n">
        <v>3445.9</v>
      </c>
      <c r="D146" s="77" t="n">
        <v>1886.6</v>
      </c>
      <c r="E146" s="77" t="n">
        <v>1868.5</v>
      </c>
      <c r="F146" s="77" t="n">
        <f aca="false">E146/C146*100</f>
        <v>54.2238602397052</v>
      </c>
      <c r="G146" s="77" t="n">
        <f aca="false">E146/D146*100</f>
        <v>99.0406021414184</v>
      </c>
    </row>
    <row collapsed="false" customFormat="false" customHeight="false" hidden="false" ht="15.95" outlineLevel="0" r="147">
      <c r="A147" s="71" t="s">
        <v>285</v>
      </c>
      <c r="B147" s="73" t="s">
        <v>286</v>
      </c>
      <c r="C147" s="74" t="n">
        <f aca="false">SUM(C148:C148)</f>
        <v>150</v>
      </c>
      <c r="D147" s="74" t="n">
        <f aca="false">SUM(D148:D148)</f>
        <v>77.4</v>
      </c>
      <c r="E147" s="74" t="n">
        <f aca="false">SUM(E148:E148)</f>
        <v>77.4</v>
      </c>
      <c r="F147" s="74" t="n">
        <f aca="false">E147/C147*100</f>
        <v>51.6</v>
      </c>
      <c r="G147" s="74" t="n">
        <f aca="false">E147/D147*100</f>
        <v>100</v>
      </c>
    </row>
    <row collapsed="false" customFormat="false" customHeight="false" hidden="false" ht="15.95" outlineLevel="0" r="148">
      <c r="A148" s="75" t="s">
        <v>287</v>
      </c>
      <c r="B148" s="76" t="s">
        <v>288</v>
      </c>
      <c r="C148" s="77" t="n">
        <v>150</v>
      </c>
      <c r="D148" s="77" t="n">
        <v>77.4</v>
      </c>
      <c r="E148" s="77" t="n">
        <v>77.4</v>
      </c>
      <c r="F148" s="77" t="n">
        <f aca="false">E148/C148*100</f>
        <v>51.6</v>
      </c>
      <c r="G148" s="77" t="n">
        <f aca="false">E148/D148*100</f>
        <v>100</v>
      </c>
    </row>
    <row collapsed="false" customFormat="false" customHeight="false" hidden="false" ht="29.85" outlineLevel="0" r="149">
      <c r="A149" s="71" t="s">
        <v>289</v>
      </c>
      <c r="B149" s="73" t="s">
        <v>290</v>
      </c>
      <c r="C149" s="74" t="n">
        <f aca="false">SUM(C150)</f>
        <v>11.2</v>
      </c>
      <c r="D149" s="74" t="n">
        <f aca="false">SUM(D150)</f>
        <v>5.1</v>
      </c>
      <c r="E149" s="74" t="n">
        <f aca="false">SUM(E150)</f>
        <v>5.1</v>
      </c>
      <c r="F149" s="77" t="n">
        <f aca="false">E149/C149*100</f>
        <v>45.5357142857143</v>
      </c>
      <c r="G149" s="77" t="n">
        <v>100</v>
      </c>
    </row>
    <row collapsed="false" customFormat="false" customHeight="false" hidden="false" ht="29.85" outlineLevel="0" r="150">
      <c r="A150" s="75" t="s">
        <v>291</v>
      </c>
      <c r="B150" s="76" t="s">
        <v>292</v>
      </c>
      <c r="C150" s="77" t="n">
        <v>11.2</v>
      </c>
      <c r="D150" s="77" t="n">
        <v>5.1</v>
      </c>
      <c r="E150" s="77" t="n">
        <v>5.1</v>
      </c>
      <c r="F150" s="77" t="n">
        <f aca="false">E150/C150*100</f>
        <v>45.5357142857143</v>
      </c>
      <c r="G150" s="77" t="n">
        <v>100</v>
      </c>
    </row>
    <row collapsed="false" customFormat="false" customHeight="false" hidden="false" ht="44" outlineLevel="0" r="151">
      <c r="A151" s="71" t="s">
        <v>293</v>
      </c>
      <c r="B151" s="73" t="s">
        <v>294</v>
      </c>
      <c r="C151" s="74" t="n">
        <f aca="false">SUM(C152:C153)</f>
        <v>4824.2</v>
      </c>
      <c r="D151" s="74" t="n">
        <f aca="false">SUM(D152:D153)</f>
        <v>1570.3</v>
      </c>
      <c r="E151" s="74" t="n">
        <f aca="false">SUM(E152:E153)</f>
        <v>1570.3</v>
      </c>
      <c r="F151" s="74" t="n">
        <f aca="false">E151/C151*100</f>
        <v>32.5504746901041</v>
      </c>
      <c r="G151" s="74" t="n">
        <f aca="false">E151/D151*100</f>
        <v>100</v>
      </c>
    </row>
    <row collapsed="false" customFormat="false" customHeight="false" hidden="false" ht="44" outlineLevel="0" r="152">
      <c r="A152" s="75" t="s">
        <v>295</v>
      </c>
      <c r="B152" s="76" t="s">
        <v>296</v>
      </c>
      <c r="C152" s="77" t="n">
        <v>4674.2</v>
      </c>
      <c r="D152" s="77" t="n">
        <v>1570.3</v>
      </c>
      <c r="E152" s="77" t="n">
        <v>1570.3</v>
      </c>
      <c r="F152" s="77" t="n">
        <f aca="false">E152/C152*100</f>
        <v>33.5950536990287</v>
      </c>
      <c r="G152" s="77" t="n">
        <f aca="false">E152/D152*100</f>
        <v>100</v>
      </c>
    </row>
    <row collapsed="false" customFormat="false" customHeight="false" hidden="false" ht="15.95" outlineLevel="0" r="153">
      <c r="A153" s="78" t="s">
        <v>295</v>
      </c>
      <c r="B153" s="76" t="s">
        <v>297</v>
      </c>
      <c r="C153" s="77" t="n">
        <v>150</v>
      </c>
      <c r="D153" s="77"/>
      <c r="E153" s="77"/>
      <c r="F153" s="77" t="n">
        <f aca="false">E153/C153*100</f>
        <v>0</v>
      </c>
      <c r="G153" s="77" t="e">
        <f aca="false">E153/D153*100</f>
        <v>#DIV/0!</v>
      </c>
    </row>
    <row collapsed="false" customFormat="false" customHeight="false" hidden="false" ht="15.95" outlineLevel="0" r="154">
      <c r="A154" s="71" t="s">
        <v>298</v>
      </c>
      <c r="B154" s="73" t="s">
        <v>299</v>
      </c>
      <c r="C154" s="74" t="n">
        <f aca="false">SUM(C115,C123,C125,C127,C131,C133,C139,C141,C147,C149,C151)</f>
        <v>237961.4</v>
      </c>
      <c r="D154" s="74" t="n">
        <f aca="false">SUM(D115,D123,D125,D127,D131,D133,D139,D141,D147,D149,D151)</f>
        <v>117396.6</v>
      </c>
      <c r="E154" s="74" t="n">
        <f aca="false">SUM(E115,E123,E125,E127,E131,E133,E139,E141,E147,E149,E151)</f>
        <v>116674.3</v>
      </c>
      <c r="F154" s="74" t="n">
        <f aca="false">E154/C154*100</f>
        <v>49.0307671748443</v>
      </c>
      <c r="G154" s="74" t="n">
        <f aca="false">E154/D154*100</f>
        <v>99.3847351626878</v>
      </c>
    </row>
    <row collapsed="false" customFormat="false" customHeight="false" hidden="false" ht="15.95" outlineLevel="0" r="155">
      <c r="A155" s="79"/>
      <c r="B155" s="79"/>
      <c r="C155" s="79"/>
      <c r="D155" s="79"/>
      <c r="E155" s="79"/>
      <c r="F155" s="79"/>
      <c r="G155" s="79"/>
    </row>
    <row collapsed="false" customFormat="false" customHeight="false" hidden="false" ht="29.85" outlineLevel="0" r="156">
      <c r="A156" s="71" t="s">
        <v>300</v>
      </c>
      <c r="B156" s="72"/>
      <c r="C156" s="74" t="n">
        <f aca="false">C113-C154</f>
        <v>919.499999999942</v>
      </c>
      <c r="D156" s="74" t="n">
        <f aca="false">D113-D154</f>
        <v>208.199999999997</v>
      </c>
      <c r="E156" s="74" t="n">
        <f aca="false">E113-E154</f>
        <v>1524.8</v>
      </c>
      <c r="F156" s="77"/>
      <c r="G156" s="77"/>
    </row>
    <row collapsed="false" customFormat="false" customHeight="false" hidden="false" ht="15.95" outlineLevel="0" r="157">
      <c r="A157" s="71" t="s">
        <v>301</v>
      </c>
      <c r="B157" s="72" t="s">
        <v>302</v>
      </c>
      <c r="C157" s="74" t="n">
        <f aca="false">C158+C168+C171</f>
        <v>-919.500000000029</v>
      </c>
      <c r="D157" s="74" t="n">
        <f aca="false">D158+D168+D171</f>
        <v>-208.199999999997</v>
      </c>
      <c r="E157" s="74" t="n">
        <f aca="false">E158+E168+E171</f>
        <v>-1524.79999999999</v>
      </c>
      <c r="F157" s="77"/>
      <c r="G157" s="77"/>
    </row>
    <row collapsed="false" customFormat="false" customHeight="false" hidden="false" ht="29.85" outlineLevel="0" r="158">
      <c r="A158" s="71" t="s">
        <v>303</v>
      </c>
      <c r="B158" s="72" t="s">
        <v>304</v>
      </c>
      <c r="C158" s="74" t="n">
        <f aca="false">C163</f>
        <v>-1422.7</v>
      </c>
      <c r="D158" s="74" t="n">
        <f aca="false">D163</f>
        <v>-711.4</v>
      </c>
      <c r="E158" s="74" t="n">
        <f aca="false">E163</f>
        <v>-711.4</v>
      </c>
      <c r="F158" s="77"/>
      <c r="G158" s="77"/>
    </row>
    <row collapsed="false" customFormat="false" customHeight="false" hidden="false" ht="29.85" outlineLevel="0" r="159">
      <c r="A159" s="75" t="s">
        <v>305</v>
      </c>
      <c r="B159" s="79" t="s">
        <v>306</v>
      </c>
      <c r="C159" s="77"/>
      <c r="D159" s="77"/>
      <c r="E159" s="77" t="n">
        <f aca="false">E160</f>
        <v>0</v>
      </c>
      <c r="F159" s="77"/>
      <c r="G159" s="77"/>
    </row>
    <row collapsed="false" customFormat="false" customHeight="false" hidden="false" ht="44" outlineLevel="0" r="160">
      <c r="A160" s="75" t="s">
        <v>307</v>
      </c>
      <c r="B160" s="79" t="s">
        <v>308</v>
      </c>
      <c r="C160" s="77"/>
      <c r="D160" s="77"/>
      <c r="E160" s="77" t="n">
        <v>0</v>
      </c>
      <c r="F160" s="77"/>
      <c r="G160" s="77"/>
    </row>
    <row collapsed="false" customFormat="false" customHeight="false" hidden="false" ht="29.85" outlineLevel="0" r="161">
      <c r="A161" s="75" t="s">
        <v>309</v>
      </c>
      <c r="B161" s="79" t="s">
        <v>310</v>
      </c>
      <c r="C161" s="77"/>
      <c r="D161" s="77"/>
      <c r="E161" s="77" t="n">
        <f aca="false">E162</f>
        <v>0</v>
      </c>
      <c r="F161" s="77"/>
      <c r="G161" s="77"/>
    </row>
    <row collapsed="false" customFormat="false" customHeight="false" hidden="false" ht="44" outlineLevel="0" r="162">
      <c r="A162" s="75" t="s">
        <v>311</v>
      </c>
      <c r="B162" s="79" t="s">
        <v>312</v>
      </c>
      <c r="C162" s="77"/>
      <c r="D162" s="77"/>
      <c r="E162" s="77" t="n">
        <v>0</v>
      </c>
      <c r="F162" s="77"/>
      <c r="G162" s="77"/>
    </row>
    <row collapsed="false" customFormat="false" customHeight="false" hidden="false" ht="29.85" outlineLevel="0" r="163">
      <c r="A163" s="80" t="s">
        <v>313</v>
      </c>
      <c r="B163" s="81" t="s">
        <v>314</v>
      </c>
      <c r="C163" s="82" t="n">
        <v>-1422.7</v>
      </c>
      <c r="D163" s="82" t="n">
        <v>-711.4</v>
      </c>
      <c r="E163" s="82" t="n">
        <f aca="false">E166</f>
        <v>-711.4</v>
      </c>
      <c r="F163" s="77"/>
      <c r="G163" s="77"/>
    </row>
    <row collapsed="false" customFormat="false" customHeight="false" hidden="false" ht="58.2" outlineLevel="0" r="164">
      <c r="A164" s="75" t="s">
        <v>315</v>
      </c>
      <c r="B164" s="79" t="s">
        <v>316</v>
      </c>
      <c r="C164" s="77"/>
      <c r="D164" s="77" t="n">
        <f aca="false">D165</f>
        <v>0</v>
      </c>
      <c r="E164" s="77"/>
      <c r="F164" s="83"/>
      <c r="G164" s="83"/>
    </row>
    <row collapsed="false" customFormat="false" customHeight="false" hidden="false" ht="58.2" outlineLevel="0" r="165">
      <c r="A165" s="75" t="s">
        <v>315</v>
      </c>
      <c r="B165" s="79" t="s">
        <v>317</v>
      </c>
      <c r="C165" s="83"/>
      <c r="D165" s="83" t="n">
        <v>0</v>
      </c>
      <c r="E165" s="83"/>
      <c r="F165" s="83"/>
      <c r="G165" s="83"/>
    </row>
    <row collapsed="false" customFormat="false" customHeight="false" hidden="false" ht="29.85" outlineLevel="0" r="166">
      <c r="A166" s="75" t="s">
        <v>318</v>
      </c>
      <c r="B166" s="79" t="s">
        <v>319</v>
      </c>
      <c r="C166" s="77" t="n">
        <f aca="false">C167</f>
        <v>-1422.7</v>
      </c>
      <c r="D166" s="77" t="n">
        <f aca="false">D167</f>
        <v>-711.4</v>
      </c>
      <c r="E166" s="77" t="n">
        <f aca="false">E167</f>
        <v>-711.4</v>
      </c>
      <c r="F166" s="77"/>
      <c r="G166" s="77"/>
    </row>
    <row collapsed="false" customFormat="false" customHeight="false" hidden="false" ht="44" outlineLevel="0" r="167">
      <c r="A167" s="75" t="s">
        <v>320</v>
      </c>
      <c r="B167" s="79" t="s">
        <v>321</v>
      </c>
      <c r="C167" s="77" t="n">
        <v>-1422.7</v>
      </c>
      <c r="D167" s="77" t="n">
        <v>-711.4</v>
      </c>
      <c r="E167" s="77" t="n">
        <v>-711.4</v>
      </c>
      <c r="F167" s="77"/>
      <c r="G167" s="77"/>
    </row>
    <row collapsed="false" customFormat="false" customHeight="false" hidden="false" ht="29.85" outlineLevel="0" r="168">
      <c r="A168" s="84" t="s">
        <v>322</v>
      </c>
      <c r="B168" s="79" t="s">
        <v>323</v>
      </c>
      <c r="C168" s="77" t="n">
        <f aca="false">C169</f>
        <v>237961.4</v>
      </c>
      <c r="D168" s="77" t="n">
        <f aca="false">D169</f>
        <v>117396.7</v>
      </c>
      <c r="E168" s="77" t="n">
        <f aca="false">E169</f>
        <v>117385.6</v>
      </c>
      <c r="F168" s="77"/>
      <c r="G168" s="77"/>
    </row>
    <row collapsed="false" customFormat="false" customHeight="false" hidden="false" ht="15.95" outlineLevel="0" r="169">
      <c r="A169" s="84" t="s">
        <v>324</v>
      </c>
      <c r="B169" s="79" t="s">
        <v>325</v>
      </c>
      <c r="C169" s="77" t="n">
        <f aca="false">C170</f>
        <v>237961.4</v>
      </c>
      <c r="D169" s="77" t="n">
        <f aca="false">D170</f>
        <v>117396.7</v>
      </c>
      <c r="E169" s="77" t="n">
        <f aca="false">E170</f>
        <v>117385.6</v>
      </c>
      <c r="F169" s="77"/>
      <c r="G169" s="77"/>
    </row>
    <row collapsed="false" customFormat="false" customHeight="false" hidden="false" ht="29.85" outlineLevel="0" r="170">
      <c r="A170" s="84" t="s">
        <v>326</v>
      </c>
      <c r="B170" s="79" t="s">
        <v>327</v>
      </c>
      <c r="C170" s="77" t="n">
        <v>237961.4</v>
      </c>
      <c r="D170" s="77" t="n">
        <v>117396.7</v>
      </c>
      <c r="E170" s="77" t="n">
        <v>117385.6</v>
      </c>
      <c r="F170" s="77"/>
      <c r="G170" s="77"/>
    </row>
    <row collapsed="false" customFormat="false" customHeight="false" hidden="false" ht="29.85" outlineLevel="0" r="171">
      <c r="A171" s="75" t="s">
        <v>328</v>
      </c>
      <c r="B171" s="79" t="s">
        <v>329</v>
      </c>
      <c r="C171" s="77" t="n">
        <f aca="false">C172</f>
        <v>-237458.2</v>
      </c>
      <c r="D171" s="77" t="n">
        <f aca="false">D172</f>
        <v>-116893.5</v>
      </c>
      <c r="E171" s="77" t="n">
        <f aca="false">E172</f>
        <v>-118199</v>
      </c>
      <c r="F171" s="77"/>
      <c r="G171" s="77"/>
    </row>
    <row collapsed="false" customFormat="false" customHeight="false" hidden="false" ht="86.55" outlineLevel="0" r="172">
      <c r="A172" s="84" t="s">
        <v>330</v>
      </c>
      <c r="B172" s="79" t="s">
        <v>331</v>
      </c>
      <c r="C172" s="77" t="n">
        <f aca="false">C173</f>
        <v>-237458.2</v>
      </c>
      <c r="D172" s="77" t="n">
        <f aca="false">D173</f>
        <v>-116893.5</v>
      </c>
      <c r="E172" s="77" t="n">
        <f aca="false">E173</f>
        <v>-118199</v>
      </c>
      <c r="F172" s="77"/>
      <c r="G172" s="77"/>
    </row>
    <row collapsed="false" customFormat="false" customHeight="false" hidden="false" ht="29.85" outlineLevel="0" r="173">
      <c r="A173" s="84" t="s">
        <v>332</v>
      </c>
      <c r="B173" s="79" t="s">
        <v>333</v>
      </c>
      <c r="C173" s="77" t="n">
        <v>-237458.2</v>
      </c>
      <c r="D173" s="77" t="n">
        <v>-116893.5</v>
      </c>
      <c r="E173" s="77" t="n">
        <v>-118199</v>
      </c>
      <c r="F173" s="77"/>
      <c r="G173" s="77"/>
    </row>
    <row collapsed="false" customFormat="false" customHeight="false" hidden="false" ht="15.95" outlineLevel="0" r="174">
      <c r="A174" s="71" t="s">
        <v>334</v>
      </c>
      <c r="B174" s="72" t="s">
        <v>335</v>
      </c>
      <c r="C174" s="74" t="n">
        <v>503.2</v>
      </c>
      <c r="D174" s="74" t="n">
        <v>503.2</v>
      </c>
      <c r="E174" s="74" t="n">
        <v>-6785.9</v>
      </c>
      <c r="F174" s="77"/>
      <c r="G174" s="77"/>
    </row>
    <row collapsed="false" customFormat="false" customHeight="false" hidden="false" ht="15.95" outlineLevel="0" r="175">
      <c r="A175" s="85"/>
      <c r="B175" s="85"/>
      <c r="C175" s="86"/>
      <c r="D175" s="86"/>
      <c r="E175" s="86"/>
      <c r="F175" s="86"/>
      <c r="G175" s="87"/>
    </row>
    <row collapsed="false" customFormat="false" customHeight="false" hidden="false" ht="15.95" outlineLevel="0" r="176">
      <c r="A176" s="85"/>
      <c r="B176" s="85"/>
      <c r="C176" s="86"/>
      <c r="D176" s="86"/>
      <c r="E176" s="86"/>
      <c r="F176" s="86"/>
      <c r="G176" s="87"/>
    </row>
    <row collapsed="false" customFormat="false" customHeight="false" hidden="false" ht="15.95" outlineLevel="0" r="177">
      <c r="A177" s="85"/>
      <c r="B177" s="85"/>
      <c r="C177" s="86"/>
      <c r="D177" s="86"/>
      <c r="E177" s="86"/>
      <c r="F177" s="86"/>
      <c r="G177" s="87"/>
    </row>
    <row collapsed="false" customFormat="false" customHeight="false" hidden="false" ht="15.95" outlineLevel="0" r="178">
      <c r="A178" s="88" t="s">
        <v>336</v>
      </c>
      <c r="B178" s="88"/>
      <c r="C178" s="89" t="s">
        <v>337</v>
      </c>
      <c r="D178" s="89"/>
      <c r="E178" s="90" t="s">
        <v>338</v>
      </c>
      <c r="F178" s="91"/>
      <c r="G178" s="87"/>
    </row>
  </sheetData>
  <mergeCells count="7">
    <mergeCell ref="A1:E1"/>
    <mergeCell ref="A2:E2"/>
    <mergeCell ref="E4:G4"/>
    <mergeCell ref="A114:G114"/>
    <mergeCell ref="A155:G155"/>
    <mergeCell ref="A178:B178"/>
    <mergeCell ref="C178:D178"/>
  </mergeCells>
  <printOptions headings="false" gridLines="false" gridLinesSet="true" horizontalCentered="false" verticalCentered="false"/>
  <pageMargins left="0.39375" right="0" top="0.196527777777778" bottom="0.39375" header="0.511805555555555" footer="0.315277777777778"/>
  <pageSetup blackAndWhite="false" cellComments="none" copies="1" draft="false" firstPageNumber="0" fitToHeight="1" fitToWidth="1" horizontalDpi="300" orientation="portrait" pageOrder="downThenOver" paperSize="9" scale="65" useFirstPageNumber="false" usePrinterDefaults="false" verticalDpi="300"/>
  <headerFooter differentFirst="false" differentOddEven="false">
    <oddHeader/>
    <oddFooter>&amp;C&amp;"Arial Cyr,Обычный"&amp;P</oddFooter>
  </headerFooter>
</worksheet>
</file>

<file path=docProps/app.xml><?xml version="1.0" encoding="utf-8"?>
<Properties xmlns="http://schemas.openxmlformats.org/officeDocument/2006/extended-properties" xmlns:vt="http://schemas.openxmlformats.org/officeDocument/2006/docPropsVTypes">
  <TotalTime>0</TotalTime>
  <Application>OpenOffice.org/3.2$Win32 OpenOffice.org_project/320m19$Build-9505</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revision>0</cp:revision>
</cp:coreProperties>
</file>